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Fatemeh\Desktop\"/>
    </mc:Choice>
  </mc:AlternateContent>
  <workbookProtection workbookAlgorithmName="SHA-512" workbookHashValue="b5hSGx5wGAOoY4GHQFcx/De2mVfzPBqkLD4VHuxrpNWdkQX/HnwWGzZxK3/T/XvLqDk8A9S0cx5GT0905Og0eA==" workbookSaltValue="QSUkiyepQ1oN1ZWgopbLmg==" workbookSpinCount="100000" lockStructure="1"/>
  <bookViews>
    <workbookView xWindow="-105" yWindow="-105" windowWidth="23250" windowHeight="12450"/>
  </bookViews>
  <sheets>
    <sheet name="Price _GISLab" sheetId="3" r:id="rId1"/>
    <sheet name="Price" sheetId="1" state="hidden" r:id="rId2"/>
    <sheet name="HelpSheet" sheetId="2" state="hidden" r:id="rId3"/>
  </sheets>
  <definedNames>
    <definedName name="Base">HelpSheet!$A$18:$A$20</definedName>
    <definedName name="BugFixPeriod">HelpSheet!$I$18:$I$21</definedName>
    <definedName name="Customer">HelpSheet!$E$12:$E$15</definedName>
    <definedName name="Doc">HelpSheet!$G$12:$G$15</definedName>
    <definedName name="Evaluator">HelpSheet!$K$12:$K$15</definedName>
    <definedName name="EvalUnit">HelpSheet!$M$12:$M$15</definedName>
    <definedName name="Implementation">HelpSheet!$B$12:$B$13</definedName>
    <definedName name="InstallEnvironment">HelpSheet!$N$18:$N$21</definedName>
    <definedName name="Order">HelpSheet!$I$12:$I$15</definedName>
    <definedName name="ProductType">HelpSheet!$A$12:$A$14</definedName>
    <definedName name="SeverAccess">HelpSheet!$C$18:$C$21</definedName>
    <definedName name="SupportAvailable">HelpSheet!$K$19:$K$21</definedName>
    <definedName name="SupportType">HelpSheet!$E$18:$E$19</definedName>
    <definedName name="Team">HelpSheet!$C$12:$C$15</definedName>
    <definedName name="UserNo">HelpSheet!$P$18:$P$20</definedName>
    <definedName name="Volume">HelpSheet!$O$12:$O$15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35" i="1"/>
  <c r="G34" i="1"/>
  <c r="G33" i="1"/>
  <c r="H33" i="1" s="1"/>
  <c r="H39" i="1" l="1"/>
  <c r="H35" i="1"/>
  <c r="H34" i="1"/>
  <c r="H42" i="1" s="1"/>
  <c r="H46" i="1" s="1"/>
  <c r="H36" i="1"/>
  <c r="H37" i="1"/>
  <c r="H38" i="1"/>
  <c r="H40" i="1"/>
  <c r="D23" i="1"/>
  <c r="D22" i="1"/>
  <c r="D21" i="1"/>
  <c r="D20" i="1"/>
  <c r="D19" i="1"/>
  <c r="D18" i="1"/>
  <c r="D17" i="1"/>
  <c r="D14" i="1"/>
  <c r="D13" i="1"/>
  <c r="D12" i="1"/>
  <c r="D11" i="1"/>
  <c r="D10" i="1"/>
  <c r="D9" i="1"/>
  <c r="D8" i="1"/>
  <c r="H17" i="1" l="1"/>
  <c r="H9" i="1"/>
  <c r="H10" i="1"/>
  <c r="H11" i="1"/>
  <c r="H12" i="1"/>
  <c r="H13" i="1"/>
  <c r="H14" i="1"/>
  <c r="H8" i="1"/>
  <c r="D15" i="1" l="1"/>
  <c r="D26" i="1" s="1"/>
  <c r="H15" i="1"/>
  <c r="H18" i="1" l="1"/>
  <c r="H26" i="1" s="1"/>
</calcChain>
</file>

<file path=xl/comments1.xml><?xml version="1.0" encoding="utf-8"?>
<comments xmlns="http://schemas.openxmlformats.org/spreadsheetml/2006/main">
  <authors>
    <author>Fatemeh</author>
    <author>Rahavardco</author>
  </authors>
  <commentList>
    <comment ref="C5" authorId="0" shapeId="0">
      <text>
        <r>
          <rPr>
            <sz val="10"/>
            <color indexed="81"/>
            <rFont val="Tahoma"/>
            <family val="2"/>
          </rPr>
          <t>لطفا از لیست بازشونده انتخاب شود.</t>
        </r>
      </text>
    </comment>
    <comment ref="C11" authorId="0" shapeId="0">
      <text>
        <r>
          <rPr>
            <sz val="10"/>
            <color indexed="81"/>
            <rFont val="Tahoma"/>
            <family val="2"/>
          </rPr>
          <t>لطفا از لیست بازشونده انتخاب شود.</t>
        </r>
      </text>
    </comment>
    <comment ref="C12" authorId="0" shapeId="0">
      <text>
        <r>
          <rPr>
            <sz val="10"/>
            <color indexed="81"/>
            <rFont val="Tahoma"/>
            <family val="2"/>
          </rPr>
          <t>لطفا از لیست بازشونده انتخاب شود.</t>
        </r>
      </text>
    </comment>
    <comment ref="C42" authorId="0" shapeId="0">
      <text>
        <r>
          <rPr>
            <sz val="10"/>
            <color indexed="81"/>
            <rFont val="Tahoma"/>
            <family val="2"/>
          </rPr>
          <t>لطفا از لیست بازشونده انتخاب شود.</t>
        </r>
      </text>
    </comment>
    <comment ref="C44" authorId="0" shapeId="0">
      <text>
        <r>
          <rPr>
            <sz val="10"/>
            <color indexed="81"/>
            <rFont val="Tahoma"/>
            <family val="2"/>
          </rPr>
          <t>لطفا از لیست بازشونده انتخاب شود.</t>
        </r>
      </text>
    </comment>
    <comment ref="C45" authorId="0" shapeId="0">
      <text>
        <r>
          <rPr>
            <sz val="10"/>
            <color indexed="81"/>
            <rFont val="Tahoma"/>
            <family val="2"/>
          </rPr>
          <t>لطفا از لیست بازشونده انتخاب شود.</t>
        </r>
      </text>
    </comment>
    <comment ref="B46" authorId="0" shapeId="0">
      <text>
        <r>
          <rPr>
            <sz val="10"/>
            <color indexed="81"/>
            <rFont val="Tahoma"/>
            <family val="2"/>
          </rPr>
          <t>SLA</t>
        </r>
      </text>
    </comment>
    <comment ref="C46" authorId="1" shapeId="0">
      <text>
        <r>
          <rPr>
            <sz val="10"/>
            <color indexed="81"/>
            <rFont val="Tahoma"/>
            <family val="2"/>
          </rPr>
          <t>نمایش مقدار به صورت ترکیب مقدار بازه رفع عیب حاد: "مقدار"/ بازه رفع عیب غیرحاد: "مقدار"</t>
        </r>
      </text>
    </comment>
    <comment ref="C47" authorId="0" shapeId="0">
      <text>
        <r>
          <rPr>
            <sz val="10"/>
            <color indexed="81"/>
            <rFont val="Tahoma"/>
            <family val="2"/>
          </rPr>
          <t>لطفا از لیست بازشونده انتخاب شود.</t>
        </r>
      </text>
    </comment>
    <comment ref="C48" authorId="0" shapeId="0">
      <text>
        <r>
          <rPr>
            <sz val="10"/>
            <color indexed="81"/>
            <rFont val="Tahoma"/>
            <family val="2"/>
          </rPr>
          <t>لطفا از لیست بازشونده انتخاب شود.</t>
        </r>
      </text>
    </comment>
    <comment ref="B49" authorId="0" shapeId="0">
      <text>
        <r>
          <rPr>
            <sz val="10"/>
            <color indexed="81"/>
            <rFont val="Tahoma"/>
            <family val="2"/>
          </rPr>
          <t>نسبت به آخرین توافق</t>
        </r>
      </text>
    </comment>
    <comment ref="B50" authorId="0" shapeId="0">
      <text>
        <r>
          <rPr>
            <sz val="10"/>
            <color indexed="81"/>
            <rFont val="Tahoma"/>
            <family val="2"/>
          </rPr>
          <t>نسبت به آخرین توافق</t>
        </r>
      </text>
    </comment>
  </commentList>
</comments>
</file>

<file path=xl/comments2.xml><?xml version="1.0" encoding="utf-8"?>
<comments xmlns="http://schemas.openxmlformats.org/spreadsheetml/2006/main">
  <authors>
    <author>Rahavardco</author>
    <author>Fatemeh</author>
  </authors>
  <commentList>
    <comment ref="C31" authorId="0" shapeId="0">
      <text>
        <r>
          <rPr>
            <sz val="10"/>
            <color indexed="81"/>
            <rFont val="Tahoma"/>
            <family val="2"/>
          </rPr>
          <t>مقدار به صورت سوخته و واکشی از آخرین تقاضانامه راهبر</t>
        </r>
      </text>
    </comment>
    <comment ref="B36" authorId="1" shapeId="0">
      <text>
        <r>
          <rPr>
            <sz val="10"/>
            <color indexed="81"/>
            <rFont val="Tahoma"/>
            <family val="2"/>
          </rPr>
          <t>SLA</t>
        </r>
      </text>
    </comment>
    <comment ref="C36" authorId="0" shapeId="0">
      <text>
        <r>
          <rPr>
            <sz val="10"/>
            <color indexed="81"/>
            <rFont val="Tahoma"/>
            <family val="2"/>
          </rPr>
          <t>نمایش مقدار به صورت ترکیب مقدار بازه رفع عیب حاد: "مقدار"/ بازه رفع عیب غیرحاد: "مقدار"</t>
        </r>
      </text>
    </comment>
    <comment ref="B39" authorId="1" shapeId="0">
      <text>
        <r>
          <rPr>
            <sz val="10"/>
            <color indexed="81"/>
            <rFont val="Tahoma"/>
            <family val="2"/>
          </rPr>
          <t>نسبت به آخرین توافق</t>
        </r>
      </text>
    </comment>
    <comment ref="B40" authorId="1" shapeId="0">
      <text>
        <r>
          <rPr>
            <sz val="10"/>
            <color indexed="81"/>
            <rFont val="Tahoma"/>
            <family val="2"/>
          </rPr>
          <t>نسبت به آخرین توافق</t>
        </r>
      </text>
    </comment>
    <comment ref="C44" authorId="0" shapeId="0">
      <text>
        <r>
          <rPr>
            <sz val="10"/>
            <color indexed="81"/>
            <rFont val="Tahoma"/>
            <family val="2"/>
          </rPr>
          <t>DD با مقادیر ثابت 1 تا 12 (در Constant وارد نـــشود و در حلقه for ایجاد شود)</t>
        </r>
      </text>
    </comment>
  </commentList>
</comments>
</file>

<file path=xl/comments3.xml><?xml version="1.0" encoding="utf-8"?>
<comments xmlns="http://schemas.openxmlformats.org/spreadsheetml/2006/main">
  <authors>
    <author>Rahavardco</author>
    <author>Author</author>
  </authors>
  <commentList>
    <comment ref="H17" authorId="0" shapeId="0">
      <text>
        <r>
          <rPr>
            <sz val="10"/>
            <color indexed="81"/>
            <rFont val="Tahoma"/>
            <family val="2"/>
          </rPr>
          <t>به صورت یک جدول Js سه ستونه، دارای مقدار بازه رفع عیب حاد/ بازه رفع عیب غیرحاد/ ضریب</t>
        </r>
      </text>
    </comment>
    <comment ref="G20" authorId="1" shapeId="0">
      <text>
        <r>
          <rPr>
            <sz val="10"/>
            <color indexed="81"/>
            <rFont val="Tahoma"/>
            <family val="2"/>
          </rPr>
          <t>افزایش هزینه حداقل یک نفر نیروی مقیم پشتیبان (حداقل افزایش ماهیانه)</t>
        </r>
      </text>
    </comment>
    <comment ref="J22" authorId="1" shapeId="0">
      <text>
        <r>
          <rPr>
            <sz val="10"/>
            <color indexed="81"/>
            <rFont val="Tahoma"/>
            <family val="2"/>
          </rPr>
          <t>افزایش هزینه حداقل یک نفر نیروی مقیم پشتیبان (حداقل افزایش ماهیانه)</t>
        </r>
      </text>
    </comment>
    <comment ref="J27" authorId="1" shapeId="0">
      <text>
        <r>
          <rPr>
            <sz val="10"/>
            <color indexed="81"/>
            <rFont val="Tahoma"/>
            <family val="2"/>
          </rPr>
          <t>افزایش هزینه حداقل یک نفر نیروی مقیم پشتیبان (حداقل افزایش ماهیانه)</t>
        </r>
      </text>
    </comment>
  </commentList>
</comments>
</file>

<file path=xl/sharedStrings.xml><?xml version="1.0" encoding="utf-8"?>
<sst xmlns="http://schemas.openxmlformats.org/spreadsheetml/2006/main" count="243" uniqueCount="157">
  <si>
    <t>نوع محصول</t>
  </si>
  <si>
    <t>نحوه پیاده‌سازی</t>
  </si>
  <si>
    <t>نسخه فعلی</t>
  </si>
  <si>
    <t>سفارشی‌سازی</t>
  </si>
  <si>
    <t>پشتیبانی</t>
  </si>
  <si>
    <t>پیاده‌سازی سامانه بر روی سرور اختصاصی مشتری</t>
  </si>
  <si>
    <t>پیاده‌سازی سامانه بر روی سرور پشتیبان</t>
  </si>
  <si>
    <t>هزینه‌های پایه</t>
  </si>
  <si>
    <t>هزینه راه‌اندازی سرور مشتری</t>
  </si>
  <si>
    <t>ضریب هزینه پابلیش و پشتیبانی بر روی سرور اختصاصی مشتری</t>
  </si>
  <si>
    <t>دوره کاربری (ماه)</t>
  </si>
  <si>
    <t>قابلیت‌ها</t>
  </si>
  <si>
    <t>تعداد افراد تیم</t>
  </si>
  <si>
    <t>تعداد مشتریان</t>
  </si>
  <si>
    <t>حجم مورد نیاز (Mb)</t>
  </si>
  <si>
    <t>میانگین تعداد اسناد سالیانه</t>
  </si>
  <si>
    <t>میانگین تعداد سفارش‌های سالیانه</t>
  </si>
  <si>
    <t>تعداد ارزیاب</t>
  </si>
  <si>
    <t>میانگین تعداد واحدهای ارزیابی</t>
  </si>
  <si>
    <t>1 تا 50</t>
  </si>
  <si>
    <t>51 تا 100</t>
  </si>
  <si>
    <t>بیشتر از 101</t>
  </si>
  <si>
    <t>501 تا 1000</t>
  </si>
  <si>
    <t>بیشتر از 1001</t>
  </si>
  <si>
    <t>1 تا 200</t>
  </si>
  <si>
    <t>101 تا 500</t>
  </si>
  <si>
    <t>101 تا 200</t>
  </si>
  <si>
    <t>بیشتر از 201</t>
  </si>
  <si>
    <t>1 تا 20</t>
  </si>
  <si>
    <t>21 تا 50</t>
  </si>
  <si>
    <t>50 تا 100</t>
  </si>
  <si>
    <t>ضریب هزینه هر ماه دوره کاربری</t>
  </si>
  <si>
    <t>هزینه</t>
  </si>
  <si>
    <t>هزینه اجاره سرور ماهیانه</t>
  </si>
  <si>
    <t>سناریو 1</t>
  </si>
  <si>
    <t>سناریو 2</t>
  </si>
  <si>
    <t>قابلیت</t>
  </si>
  <si>
    <t>PrM</t>
  </si>
  <si>
    <t>CC</t>
  </si>
  <si>
    <t>CM</t>
  </si>
  <si>
    <t>DA</t>
  </si>
  <si>
    <t>FM</t>
  </si>
  <si>
    <t>OM</t>
  </si>
  <si>
    <t>PM</t>
  </si>
  <si>
    <t>قیمت قابلیت‌ها</t>
  </si>
  <si>
    <t>قیمت نهایی (ریال)</t>
  </si>
  <si>
    <t>هزینه پشتیبانی اختصاصی</t>
  </si>
  <si>
    <t>هزینه راه‌اندازی سامانه</t>
  </si>
  <si>
    <t>ضریب هزینه</t>
  </si>
  <si>
    <t>هزینه (ریال)</t>
  </si>
  <si>
    <t>سناریو 3</t>
  </si>
  <si>
    <t>شناسه ثبت نام</t>
  </si>
  <si>
    <t>توسعه:</t>
  </si>
  <si>
    <t>پشتیبانی:</t>
  </si>
  <si>
    <t>قیمت (ریال)</t>
  </si>
  <si>
    <t>هزینه توسعه تاکنون</t>
  </si>
  <si>
    <t>مبلغ پایه</t>
  </si>
  <si>
    <t>نحوه دسترسی</t>
  </si>
  <si>
    <t>نوع پشتیبانی</t>
  </si>
  <si>
    <t>ارائه پشتیبانی</t>
  </si>
  <si>
    <t>محیط نصب</t>
  </si>
  <si>
    <t>ضریب</t>
  </si>
  <si>
    <t>ضریب سطح خدمت</t>
  </si>
  <si>
    <t>بازه</t>
  </si>
  <si>
    <t xml:space="preserve">ضریب ارائه پشتیبانی </t>
  </si>
  <si>
    <t>انواع محیط نصب</t>
  </si>
  <si>
    <t>ضریب تعداد نفرات راهبر و کاربر</t>
  </si>
  <si>
    <t>ریموت</t>
  </si>
  <si>
    <t>هر عضو از تیم پشتیبانی</t>
  </si>
  <si>
    <t>رفع خطای حاد و تخصیص یک نفر OnCall برای پاسخگویی در ساعات اداری</t>
  </si>
  <si>
    <t>48 ساعت</t>
  </si>
  <si>
    <t>روز</t>
  </si>
  <si>
    <t>محیط اصلی</t>
  </si>
  <si>
    <t>نفرات مشخص شده در جدول پایه</t>
  </si>
  <si>
    <t>عدم دسترسی به پنل ادمین نرم افزار و خروجی</t>
  </si>
  <si>
    <t>یک عضو مخصوص از تیم پشتیبانی</t>
  </si>
  <si>
    <t>یک شیفت 9 ساعته</t>
  </si>
  <si>
    <t>محیط آزمایشی</t>
  </si>
  <si>
    <t>یک نفر راهبر مازاد</t>
  </si>
  <si>
    <t>عدم دسترسی ریموت به کارساز</t>
  </si>
  <si>
    <t>یک نفر اختصاصی به یک کارفرما</t>
  </si>
  <si>
    <t>محیط سایت پشتیبان</t>
  </si>
  <si>
    <t>یک نفر کاربر مازاد</t>
  </si>
  <si>
    <t>عدم دسترسی ریموت به پنل ادمین نرم افزار و کارساز</t>
  </si>
  <si>
    <t>محیط عملیاتی دوم (نصب دیگر یا اینترانت) و بعد از آن</t>
  </si>
  <si>
    <t>شنبه تا چهارشنبه (به ازای هر شیفت مازاد)</t>
  </si>
  <si>
    <t>شیفت مازاد (9 ساعته)</t>
  </si>
  <si>
    <t>رفع خطای غیرحاد</t>
  </si>
  <si>
    <t>20 روز کاری</t>
  </si>
  <si>
    <t>20-15</t>
  </si>
  <si>
    <t>15-10</t>
  </si>
  <si>
    <t>10-7</t>
  </si>
  <si>
    <t>زیر 7</t>
  </si>
  <si>
    <t>سطح خدمت (رفع خطای حاد)</t>
  </si>
  <si>
    <t>48-24 ساعت</t>
  </si>
  <si>
    <t>24-12 ساعت</t>
  </si>
  <si>
    <t>12-6 ساعت</t>
  </si>
  <si>
    <t>زیر 6 ساعت</t>
  </si>
  <si>
    <t>شنبه تا چهارشنبه (یک شیفت 9 ساعته)</t>
  </si>
  <si>
    <t>شنبه تا چهارشنبه + پنج شنبه (یک شیفت 9 ساعته)</t>
  </si>
  <si>
    <t>شنبه تا چهارشنبه + پنج شنبه و جمعه و روز تعطیل (یک شیفت 9 ساعته)</t>
  </si>
  <si>
    <t>ضریب پایه</t>
  </si>
  <si>
    <t>پشتیبانی در قالب ارائه بستر تیکت، رفع خطاهای عملکردی و غیرعملکردی، راهنمایی تلفنی به 2 نفر ستاد با ساعت محدود</t>
  </si>
  <si>
    <t>پشتیبانی در قالب ارائه بستر تیکت، رفع خطاهای عملکردی و غیرعملکردی، راهنمایی تلفنی به 2 نفر ستاد با ساعت محدود، 2 نسخه جدید در سال</t>
  </si>
  <si>
    <t>پشتیبانی در قالب ارائه بستر تیکت، رفع خطاهای عملکردی و غیرعملکردی، راهنمایی تلفنی به 2 نفر ستاد با ساعت محدود، 4 نسخه جدید در سال، آموزش مجدد، نصب مجدد، راهنمایی تلفنی مازاد</t>
  </si>
  <si>
    <t>قابلیت:</t>
  </si>
  <si>
    <t>1324ffe5</t>
  </si>
  <si>
    <t>تعداد نفرات مازاد راهبر</t>
  </si>
  <si>
    <t>تعداد نفرات مازاد کاربر</t>
  </si>
  <si>
    <t>1 تا 100</t>
  </si>
  <si>
    <t>اشتراکی (هر عضو از تیم پشتیبانی)</t>
  </si>
  <si>
    <t>نیمه اختصاصی (یک عضو مخصوص از تیم پشتیبانی)</t>
  </si>
  <si>
    <t>اختصاصی (یک نفر اختصاصی به یک کارفرما)</t>
  </si>
  <si>
    <t>نمایش آیکن i با مقدار تعیین شده در Comment</t>
  </si>
  <si>
    <t>توضیحات نحوه توسعه</t>
  </si>
  <si>
    <t>راهنمای رنگ</t>
  </si>
  <si>
    <t>قیمت نهایی ماهانه (ریال)</t>
  </si>
  <si>
    <t>مدت دوره پشتیبانی (ماه)</t>
  </si>
  <si>
    <t>نام شرکت</t>
  </si>
  <si>
    <t>حوزه فعالیت</t>
  </si>
  <si>
    <t>تعداد نیروی انسانی</t>
  </si>
  <si>
    <t>نیاز به پشتیبانی اختصاصی</t>
  </si>
  <si>
    <t>ابزار لیبل زدن بر روی داده</t>
  </si>
  <si>
    <t>ابزار سیمبولوژی داده</t>
  </si>
  <si>
    <t>ابزار ترسیم گرافیک در محیط وب</t>
  </si>
  <si>
    <t>ابزار امکان ویرایش مکانی داده در محیط وب</t>
  </si>
  <si>
    <t>ابزار امکان ویرایش توصیفی داده در محیط وب</t>
  </si>
  <si>
    <t>پیاده سازی انواع نقشه‌های پایه</t>
  </si>
  <si>
    <t>مدیریت سطح دسترسی کاربران</t>
  </si>
  <si>
    <t>قابلیت تهیه خروجی اکسل از اطلاعات توصیفی داده</t>
  </si>
  <si>
    <t>ابزار اندازه گیری بر روی نقشه</t>
  </si>
  <si>
    <t>ابزار نمایش محل کاربر بر روی نقشه</t>
  </si>
  <si>
    <t>ابزار مسیریابی آنلاین</t>
  </si>
  <si>
    <t>ابزار مسیریابی آفلاین</t>
  </si>
  <si>
    <t>ابزار جستجو بر روی اطلاعات توصیفی داده</t>
  </si>
  <si>
    <t>نمایش داده‌های رستری بر روی نقشه</t>
  </si>
  <si>
    <t>ابزار آپلود داده‌های مکانی در محیط وب و  ذخیره آن در پایگاه داده</t>
  </si>
  <si>
    <t>ابزار Select By Attribute</t>
  </si>
  <si>
    <t>ابزار Select By Location</t>
  </si>
  <si>
    <t>ابزار Buffer</t>
  </si>
  <si>
    <t>تهیه ابزارهای تحلیل مکانی به صورت اختصاصی به کمک  Model Builder</t>
  </si>
  <si>
    <t xml:space="preserve">امکان پیوست فایل به داده </t>
  </si>
  <si>
    <t>امکان افزودن سرویس WMS به محیط وب</t>
  </si>
  <si>
    <t>قابلیت POINT CLUSTERING</t>
  </si>
  <si>
    <t>تعداد لایه‌های مکانی شرکت</t>
  </si>
  <si>
    <t>تقاضانامه سامانه اطلاعات مکانی ره‌آورد</t>
  </si>
  <si>
    <t>کاربری استفاده از سامانه (دسترسی داخل شرکت یا در بستر اینترنت)</t>
  </si>
  <si>
    <t>آیا سرویس نقشه‌ای تا به حال توسط شرکت شما پیاده سازی یا خریداری شده است.</t>
  </si>
  <si>
    <t>حجم مورد نیاز (Mb) نگهداری داده‌های مکانی شرکت</t>
  </si>
  <si>
    <t>قابلیت مدیریت نمایش و دسته بندی داده‌ها</t>
  </si>
  <si>
    <t>ابزار نمودارهای مدیریتی به صورت داشبورد و نمودار بر اساس هر لایه</t>
  </si>
  <si>
    <t>نمایش داده‌های مکانی با فرمت‌های GPX-DXF-SHP-CSV بر روی نقشه</t>
  </si>
  <si>
    <t>ابزار هم پوشانی داده‌ها (Intersect)</t>
  </si>
  <si>
    <t xml:space="preserve"> ابزار Go to XY</t>
  </si>
  <si>
    <t>تهیه خروجی به انواع فرمتهای مکانی از دادههای محیط وب</t>
  </si>
  <si>
    <r>
      <t xml:space="preserve">قابلیت‌های WebGIS
</t>
    </r>
    <r>
      <rPr>
        <b/>
        <sz val="10"/>
        <color rgb="FFFF0000"/>
        <rFont val="Tahoma"/>
        <family val="2"/>
      </rPr>
      <t>لطفا موارد مورد نیاز را با هایلایت سبز، مشخص فرمایید.</t>
    </r>
  </si>
  <si>
    <t>تعداد کاربر سامانه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</si>
</sst>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sz val="8"/>
      <color rgb="FF000000"/>
      <name val="Segoe UI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rgb="FF0070C0"/>
      <name val="Tahoma"/>
      <family val="2"/>
    </font>
    <font>
      <b/>
      <sz val="10"/>
      <color rgb="FF0070C0"/>
      <name val="Tahoma"/>
      <family val="2"/>
    </font>
    <font>
      <b/>
      <sz val="10"/>
      <color theme="0"/>
      <name val="Tahoma"/>
      <family val="2"/>
    </font>
    <font>
      <b/>
      <sz val="14"/>
      <color theme="0"/>
      <name val="Tahoma"/>
      <family val="2"/>
    </font>
    <font>
      <sz val="11"/>
      <color theme="1"/>
      <name val="B Nazanin"/>
      <charset val="178"/>
    </font>
    <font>
      <sz val="10"/>
      <color indexed="81"/>
      <name val="Tahoma"/>
      <family val="2"/>
    </font>
    <font>
      <b/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 readingOrder="2"/>
    </xf>
    <xf numFmtId="0" fontId="2" fillId="0" borderId="3" xfId="0" applyFont="1" applyBorder="1" applyAlignment="1">
      <alignment horizontal="right" vertical="center" readingOrder="2"/>
    </xf>
    <xf numFmtId="0" fontId="1" fillId="0" borderId="3" xfId="0" applyFont="1" applyBorder="1" applyAlignment="1">
      <alignment horizontal="right" vertical="center" readingOrder="2"/>
    </xf>
    <xf numFmtId="0" fontId="1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2" fillId="0" borderId="6" xfId="0" applyFont="1" applyBorder="1" applyAlignment="1">
      <alignment horizontal="right" vertical="center" readingOrder="2"/>
    </xf>
    <xf numFmtId="0" fontId="1" fillId="0" borderId="7" xfId="0" applyFont="1" applyBorder="1" applyAlignment="1">
      <alignment horizontal="left" vertical="center" readingOrder="1"/>
    </xf>
    <xf numFmtId="3" fontId="8" fillId="0" borderId="8" xfId="0" applyNumberFormat="1" applyFont="1" applyBorder="1" applyAlignment="1">
      <alignment horizontal="center" vertical="center" readingOrder="1"/>
    </xf>
    <xf numFmtId="3" fontId="7" fillId="0" borderId="4" xfId="0" applyNumberFormat="1" applyFont="1" applyBorder="1" applyAlignment="1">
      <alignment horizontal="center" vertical="center" readingOrder="1"/>
    </xf>
    <xf numFmtId="3" fontId="8" fillId="0" borderId="4" xfId="0" applyNumberFormat="1" applyFont="1" applyBorder="1" applyAlignment="1">
      <alignment horizontal="center" vertical="center" readingOrder="1"/>
    </xf>
    <xf numFmtId="3" fontId="5" fillId="0" borderId="4" xfId="0" applyNumberFormat="1" applyFont="1" applyBorder="1" applyAlignment="1">
      <alignment horizontal="center" vertical="center" readingOrder="1"/>
    </xf>
    <xf numFmtId="164" fontId="5" fillId="0" borderId="4" xfId="0" applyNumberFormat="1" applyFont="1" applyBorder="1" applyAlignment="1">
      <alignment horizontal="center" vertical="center" readingOrder="1"/>
    </xf>
    <xf numFmtId="3" fontId="3" fillId="0" borderId="4" xfId="0" applyNumberFormat="1" applyFont="1" applyBorder="1" applyAlignment="1">
      <alignment horizontal="center" vertical="center" readingOrder="1"/>
    </xf>
    <xf numFmtId="4" fontId="3" fillId="0" borderId="4" xfId="0" applyNumberFormat="1" applyFont="1" applyBorder="1" applyAlignment="1">
      <alignment horizontal="center" vertical="center" readingOrder="1"/>
    </xf>
    <xf numFmtId="0" fontId="6" fillId="0" borderId="4" xfId="0" applyFont="1" applyBorder="1" applyAlignment="1">
      <alignment horizontal="center" vertical="center" readingOrder="2"/>
    </xf>
    <xf numFmtId="3" fontId="7" fillId="0" borderId="4" xfId="0" applyNumberFormat="1" applyFont="1" applyBorder="1" applyAlignment="1">
      <alignment horizontal="center" vertical="center" readingOrder="2"/>
    </xf>
    <xf numFmtId="3" fontId="8" fillId="0" borderId="4" xfId="0" applyNumberFormat="1" applyFont="1" applyBorder="1" applyAlignment="1">
      <alignment horizontal="center" vertical="center" readingOrder="2"/>
    </xf>
    <xf numFmtId="0" fontId="11" fillId="0" borderId="4" xfId="0" applyFont="1" applyBorder="1" applyAlignment="1">
      <alignment horizontal="center" vertical="center" readingOrder="2"/>
    </xf>
    <xf numFmtId="0" fontId="11" fillId="0" borderId="3" xfId="0" applyFont="1" applyBorder="1" applyAlignment="1">
      <alignment horizontal="center" vertical="center" readingOrder="2"/>
    </xf>
    <xf numFmtId="0" fontId="11" fillId="0" borderId="0" xfId="0" applyFont="1" applyAlignment="1">
      <alignment horizontal="center" vertical="center" readingOrder="2"/>
    </xf>
    <xf numFmtId="0" fontId="10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readingOrder="2"/>
    </xf>
    <xf numFmtId="0" fontId="1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right" vertical="center" readingOrder="2"/>
    </xf>
    <xf numFmtId="0" fontId="1" fillId="0" borderId="7" xfId="0" applyFont="1" applyBorder="1" applyAlignment="1">
      <alignment horizontal="center" vertical="center" readingOrder="2"/>
    </xf>
    <xf numFmtId="0" fontId="1" fillId="0" borderId="7" xfId="0" applyFont="1" applyBorder="1" applyAlignment="1">
      <alignment horizontal="right" vertical="center" readingOrder="2"/>
    </xf>
    <xf numFmtId="0" fontId="2" fillId="3" borderId="0" xfId="0" applyFont="1" applyFill="1" applyAlignment="1">
      <alignment horizontal="center" vertical="center" wrapText="1" readingOrder="2"/>
    </xf>
    <xf numFmtId="0" fontId="5" fillId="3" borderId="0" xfId="0" applyFont="1" applyFill="1" applyAlignment="1">
      <alignment horizontal="right" vertical="center" readingOrder="2"/>
    </xf>
    <xf numFmtId="0" fontId="1" fillId="0" borderId="0" xfId="0" applyFont="1" applyFill="1" applyAlignment="1">
      <alignment horizontal="center" vertical="center" wrapText="1" readingOrder="2"/>
    </xf>
    <xf numFmtId="0" fontId="2" fillId="4" borderId="3" xfId="0" applyFont="1" applyFill="1" applyBorder="1" applyAlignment="1">
      <alignment horizontal="right" vertical="center" readingOrder="2"/>
    </xf>
    <xf numFmtId="0" fontId="1" fillId="3" borderId="9" xfId="0" applyFont="1" applyFill="1" applyBorder="1" applyAlignment="1">
      <alignment horizontal="right" vertical="center" readingOrder="2"/>
    </xf>
    <xf numFmtId="0" fontId="1" fillId="0" borderId="10" xfId="0" applyFont="1" applyBorder="1" applyAlignment="1">
      <alignment horizontal="right" vertical="center" readingOrder="2"/>
    </xf>
    <xf numFmtId="0" fontId="1" fillId="4" borderId="11" xfId="0" applyFont="1" applyFill="1" applyBorder="1" applyAlignment="1">
      <alignment horizontal="right" vertical="center" readingOrder="2"/>
    </xf>
    <xf numFmtId="0" fontId="1" fillId="0" borderId="12" xfId="0" applyFont="1" applyBorder="1" applyAlignment="1">
      <alignment horizontal="right" vertical="center" readingOrder="2"/>
    </xf>
    <xf numFmtId="0" fontId="2" fillId="0" borderId="3" xfId="0" applyFont="1" applyFill="1" applyBorder="1" applyAlignment="1">
      <alignment horizontal="right" vertical="center" readingOrder="2"/>
    </xf>
    <xf numFmtId="0" fontId="1" fillId="3" borderId="0" xfId="0" applyFont="1" applyFill="1" applyAlignment="1">
      <alignment horizontal="right" vertical="center" readingOrder="2"/>
    </xf>
    <xf numFmtId="3" fontId="5" fillId="3" borderId="0" xfId="0" applyNumberFormat="1" applyFont="1" applyFill="1" applyAlignment="1">
      <alignment horizontal="center" vertical="center" readingOrder="1"/>
    </xf>
    <xf numFmtId="0" fontId="9" fillId="2" borderId="1" xfId="0" applyFont="1" applyFill="1" applyBorder="1" applyAlignment="1">
      <alignment horizontal="center" vertical="center" readingOrder="2"/>
    </xf>
    <xf numFmtId="0" fontId="9" fillId="2" borderId="5" xfId="0" applyFont="1" applyFill="1" applyBorder="1" applyAlignment="1">
      <alignment horizontal="center" vertical="center" readingOrder="2"/>
    </xf>
    <xf numFmtId="0" fontId="2" fillId="0" borderId="13" xfId="0" applyFont="1" applyBorder="1" applyAlignment="1">
      <alignment horizontal="center" vertical="center" readingOrder="2"/>
    </xf>
    <xf numFmtId="0" fontId="2" fillId="0" borderId="14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right" vertical="center" readingOrder="2"/>
    </xf>
    <xf numFmtId="0" fontId="9" fillId="2" borderId="2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7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readingOrder="2"/>
    </xf>
    <xf numFmtId="0" fontId="2" fillId="0" borderId="15" xfId="0" applyFont="1" applyBorder="1" applyAlignment="1">
      <alignment horizontal="right" vertical="center" readingOrder="2"/>
    </xf>
    <xf numFmtId="0" fontId="1" fillId="0" borderId="16" xfId="0" applyFont="1" applyBorder="1" applyAlignment="1">
      <alignment horizontal="right" vertical="center" readingOrder="2"/>
    </xf>
    <xf numFmtId="0" fontId="2" fillId="0" borderId="17" xfId="0" applyFont="1" applyBorder="1" applyAlignment="1">
      <alignment horizontal="right" vertical="center" readingOrder="2"/>
    </xf>
    <xf numFmtId="0" fontId="1" fillId="0" borderId="18" xfId="0" applyFont="1" applyBorder="1" applyAlignment="1">
      <alignment horizontal="right" vertical="center" readingOrder="2"/>
    </xf>
    <xf numFmtId="0" fontId="2" fillId="0" borderId="17" xfId="0" applyFont="1" applyFill="1" applyBorder="1" applyAlignment="1">
      <alignment horizontal="right" vertical="center" readingOrder="2"/>
    </xf>
    <xf numFmtId="0" fontId="2" fillId="0" borderId="17" xfId="0" applyFont="1" applyFill="1" applyBorder="1" applyAlignment="1">
      <alignment horizontal="right" vertical="center" wrapText="1" readingOrder="2"/>
    </xf>
    <xf numFmtId="0" fontId="1" fillId="0" borderId="18" xfId="0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readingOrder="2"/>
    </xf>
    <xf numFmtId="0" fontId="5" fillId="0" borderId="18" xfId="0" applyFont="1" applyFill="1" applyBorder="1" applyAlignment="1">
      <alignment horizontal="right" vertical="center" readingOrder="2"/>
    </xf>
    <xf numFmtId="0" fontId="1" fillId="0" borderId="18" xfId="0" applyFont="1" applyFill="1" applyBorder="1" applyAlignment="1">
      <alignment horizontal="right" vertical="center" readingOrder="2"/>
    </xf>
    <xf numFmtId="0" fontId="2" fillId="0" borderId="9" xfId="0" applyFont="1" applyFill="1" applyBorder="1" applyAlignment="1">
      <alignment horizontal="right" vertical="center" readingOrder="2"/>
    </xf>
    <xf numFmtId="0" fontId="1" fillId="0" borderId="10" xfId="0" applyFont="1" applyFill="1" applyBorder="1" applyAlignment="1">
      <alignment horizontal="right" vertical="center" readingOrder="2"/>
    </xf>
    <xf numFmtId="0" fontId="2" fillId="0" borderId="17" xfId="0" applyFont="1" applyFill="1" applyBorder="1" applyAlignment="1">
      <alignment horizontal="right" vertical="center" readingOrder="2"/>
    </xf>
    <xf numFmtId="0" fontId="2" fillId="0" borderId="17" xfId="0" applyFont="1" applyFill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C$8" lockText="1" noThreeD="1"/>
</file>

<file path=xl/ctrlProps/ctrlProp10.xml><?xml version="1.0" encoding="utf-8"?>
<formControlPr xmlns="http://schemas.microsoft.com/office/spreadsheetml/2009/9/main" objectType="CheckBox" checked="Checked" fmlaLink="$G$10" lockText="1" noThreeD="1"/>
</file>

<file path=xl/ctrlProps/ctrlProp11.xml><?xml version="1.0" encoding="utf-8"?>
<formControlPr xmlns="http://schemas.microsoft.com/office/spreadsheetml/2009/9/main" objectType="CheckBox" checked="Checked" fmlaLink="$G$11" lockText="1" noThreeD="1"/>
</file>

<file path=xl/ctrlProps/ctrlProp12.xml><?xml version="1.0" encoding="utf-8"?>
<formControlPr xmlns="http://schemas.microsoft.com/office/spreadsheetml/2009/9/main" objectType="CheckBox" checked="Checked" fmlaLink="$G$12" lockText="1" noThreeD="1"/>
</file>

<file path=xl/ctrlProps/ctrlProp13.xml><?xml version="1.0" encoding="utf-8"?>
<formControlPr xmlns="http://schemas.microsoft.com/office/spreadsheetml/2009/9/main" objectType="CheckBox" checked="Checked" fmlaLink="$G$13" lockText="1" noThreeD="1"/>
</file>

<file path=xl/ctrlProps/ctrlProp14.xml><?xml version="1.0" encoding="utf-8"?>
<formControlPr xmlns="http://schemas.microsoft.com/office/spreadsheetml/2009/9/main" objectType="CheckBox" checked="Checked" fmlaLink="$G$14" lockText="1" noThreeD="1"/>
</file>

<file path=xl/ctrlProps/ctrlProp2.xml><?xml version="1.0" encoding="utf-8"?>
<formControlPr xmlns="http://schemas.microsoft.com/office/spreadsheetml/2009/9/main" objectType="CheckBox" checked="Checked" fmlaLink="$C$9" lockText="1" noThreeD="1"/>
</file>

<file path=xl/ctrlProps/ctrlProp3.xml><?xml version="1.0" encoding="utf-8"?>
<formControlPr xmlns="http://schemas.microsoft.com/office/spreadsheetml/2009/9/main" objectType="CheckBox" checked="Checked" fmlaLink="$C$10" lockText="1" noThreeD="1"/>
</file>

<file path=xl/ctrlProps/ctrlProp4.xml><?xml version="1.0" encoding="utf-8"?>
<formControlPr xmlns="http://schemas.microsoft.com/office/spreadsheetml/2009/9/main" objectType="CheckBox" checked="Checked" fmlaLink="$C$11" lockText="1" noThreeD="1"/>
</file>

<file path=xl/ctrlProps/ctrlProp5.xml><?xml version="1.0" encoding="utf-8"?>
<formControlPr xmlns="http://schemas.microsoft.com/office/spreadsheetml/2009/9/main" objectType="CheckBox" checked="Checked" fmlaLink="$C$12" lockText="1" noThreeD="1"/>
</file>

<file path=xl/ctrlProps/ctrlProp6.xml><?xml version="1.0" encoding="utf-8"?>
<formControlPr xmlns="http://schemas.microsoft.com/office/spreadsheetml/2009/9/main" objectType="CheckBox" checked="Checked" fmlaLink="$C$13" lockText="1" noThreeD="1"/>
</file>

<file path=xl/ctrlProps/ctrlProp7.xml><?xml version="1.0" encoding="utf-8"?>
<formControlPr xmlns="http://schemas.microsoft.com/office/spreadsheetml/2009/9/main" objectType="CheckBox" checked="Checked" fmlaLink="$C$14" lockText="1" noThreeD="1"/>
</file>

<file path=xl/ctrlProps/ctrlProp8.xml><?xml version="1.0" encoding="utf-8"?>
<formControlPr xmlns="http://schemas.microsoft.com/office/spreadsheetml/2009/9/main" objectType="CheckBox" checked="Checked" fmlaLink="$G$8" lockText="1" noThreeD="1"/>
</file>

<file path=xl/ctrlProps/ctrlProp9.xml><?xml version="1.0" encoding="utf-8"?>
<formControlPr xmlns="http://schemas.microsoft.com/office/spreadsheetml/2009/9/main" objectType="CheckBox" checked="Checked" fmlaLink="$G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</xdr:row>
          <xdr:rowOff>0</xdr:rowOff>
        </xdr:from>
        <xdr:to>
          <xdr:col>2</xdr:col>
          <xdr:colOff>952500</xdr:colOff>
          <xdr:row>8</xdr:row>
          <xdr:rowOff>9525</xdr:rowOff>
        </xdr:to>
        <xdr:sp macro="" textlink="">
          <xdr:nvSpPr>
            <xdr:cNvPr id="1026" name="Check Box 2" descr="PrM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</xdr:row>
          <xdr:rowOff>171450</xdr:rowOff>
        </xdr:from>
        <xdr:to>
          <xdr:col>2</xdr:col>
          <xdr:colOff>952500</xdr:colOff>
          <xdr:row>9</xdr:row>
          <xdr:rowOff>9525</xdr:rowOff>
        </xdr:to>
        <xdr:sp macro="" textlink="">
          <xdr:nvSpPr>
            <xdr:cNvPr id="1033" name="Check Box 9" descr="CC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</xdr:row>
          <xdr:rowOff>171450</xdr:rowOff>
        </xdr:from>
        <xdr:to>
          <xdr:col>2</xdr:col>
          <xdr:colOff>952500</xdr:colOff>
          <xdr:row>10</xdr:row>
          <xdr:rowOff>9525</xdr:rowOff>
        </xdr:to>
        <xdr:sp macro="" textlink="">
          <xdr:nvSpPr>
            <xdr:cNvPr id="1034" name="Check Box 10" descr="CM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</xdr:row>
          <xdr:rowOff>171450</xdr:rowOff>
        </xdr:from>
        <xdr:to>
          <xdr:col>2</xdr:col>
          <xdr:colOff>952500</xdr:colOff>
          <xdr:row>11</xdr:row>
          <xdr:rowOff>9525</xdr:rowOff>
        </xdr:to>
        <xdr:sp macro="" textlink="">
          <xdr:nvSpPr>
            <xdr:cNvPr id="1035" name="Check Box 11" descr="CC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161925</xdr:rowOff>
        </xdr:from>
        <xdr:to>
          <xdr:col>2</xdr:col>
          <xdr:colOff>952500</xdr:colOff>
          <xdr:row>12</xdr:row>
          <xdr:rowOff>0</xdr:rowOff>
        </xdr:to>
        <xdr:sp macro="" textlink="">
          <xdr:nvSpPr>
            <xdr:cNvPr id="1036" name="Check Box 12" descr="CC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11</xdr:row>
          <xdr:rowOff>161925</xdr:rowOff>
        </xdr:from>
        <xdr:to>
          <xdr:col>2</xdr:col>
          <xdr:colOff>952500</xdr:colOff>
          <xdr:row>13</xdr:row>
          <xdr:rowOff>0</xdr:rowOff>
        </xdr:to>
        <xdr:sp macro="" textlink="">
          <xdr:nvSpPr>
            <xdr:cNvPr id="1037" name="Check Box 13" descr="CC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161925</xdr:rowOff>
        </xdr:from>
        <xdr:to>
          <xdr:col>2</xdr:col>
          <xdr:colOff>952500</xdr:colOff>
          <xdr:row>14</xdr:row>
          <xdr:rowOff>0</xdr:rowOff>
        </xdr:to>
        <xdr:sp macro="" textlink="">
          <xdr:nvSpPr>
            <xdr:cNvPr id="1038" name="Check Box 14" descr="CC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</xdr:row>
          <xdr:rowOff>0</xdr:rowOff>
        </xdr:from>
        <xdr:to>
          <xdr:col>6</xdr:col>
          <xdr:colOff>952500</xdr:colOff>
          <xdr:row>8</xdr:row>
          <xdr:rowOff>9525</xdr:rowOff>
        </xdr:to>
        <xdr:sp macro="" textlink="">
          <xdr:nvSpPr>
            <xdr:cNvPr id="1041" name="Check Box 17" descr="PrM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</xdr:row>
          <xdr:rowOff>171450</xdr:rowOff>
        </xdr:from>
        <xdr:to>
          <xdr:col>6</xdr:col>
          <xdr:colOff>952500</xdr:colOff>
          <xdr:row>9</xdr:row>
          <xdr:rowOff>9525</xdr:rowOff>
        </xdr:to>
        <xdr:sp macro="" textlink="">
          <xdr:nvSpPr>
            <xdr:cNvPr id="1042" name="Check Box 18" descr="CC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</xdr:row>
          <xdr:rowOff>171450</xdr:rowOff>
        </xdr:from>
        <xdr:to>
          <xdr:col>6</xdr:col>
          <xdr:colOff>952500</xdr:colOff>
          <xdr:row>10</xdr:row>
          <xdr:rowOff>9525</xdr:rowOff>
        </xdr:to>
        <xdr:sp macro="" textlink="">
          <xdr:nvSpPr>
            <xdr:cNvPr id="1043" name="Check Box 19" descr="CM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</xdr:row>
          <xdr:rowOff>171450</xdr:rowOff>
        </xdr:from>
        <xdr:to>
          <xdr:col>6</xdr:col>
          <xdr:colOff>952500</xdr:colOff>
          <xdr:row>11</xdr:row>
          <xdr:rowOff>9525</xdr:rowOff>
        </xdr:to>
        <xdr:sp macro="" textlink="">
          <xdr:nvSpPr>
            <xdr:cNvPr id="1044" name="Check Box 20" descr="CC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161925</xdr:rowOff>
        </xdr:from>
        <xdr:to>
          <xdr:col>6</xdr:col>
          <xdr:colOff>952500</xdr:colOff>
          <xdr:row>12</xdr:row>
          <xdr:rowOff>0</xdr:rowOff>
        </xdr:to>
        <xdr:sp macro="" textlink="">
          <xdr:nvSpPr>
            <xdr:cNvPr id="1045" name="Check Box 21" descr="CC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161925</xdr:rowOff>
        </xdr:from>
        <xdr:to>
          <xdr:col>6</xdr:col>
          <xdr:colOff>952500</xdr:colOff>
          <xdr:row>13</xdr:row>
          <xdr:rowOff>0</xdr:rowOff>
        </xdr:to>
        <xdr:sp macro="" textlink="">
          <xdr:nvSpPr>
            <xdr:cNvPr id="1046" name="Check Box 22" descr="CC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</xdr:row>
          <xdr:rowOff>161925</xdr:rowOff>
        </xdr:from>
        <xdr:to>
          <xdr:col>6</xdr:col>
          <xdr:colOff>952500</xdr:colOff>
          <xdr:row>14</xdr:row>
          <xdr:rowOff>0</xdr:rowOff>
        </xdr:to>
        <xdr:sp macro="" textlink="">
          <xdr:nvSpPr>
            <xdr:cNvPr id="1047" name="Check Box 23" descr="CC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87"/>
  <sheetViews>
    <sheetView rightToLeft="1" tabSelected="1" zoomScale="90" zoomScaleNormal="90" workbookViewId="0"/>
  </sheetViews>
  <sheetFormatPr defaultColWidth="8.85546875" defaultRowHeight="12.75" x14ac:dyDescent="0.25"/>
  <cols>
    <col min="1" max="1" width="2.7109375" style="8" customWidth="1"/>
    <col min="2" max="3" width="70.85546875" style="5" customWidth="1"/>
    <col min="4" max="4" width="3.28515625" style="8" customWidth="1"/>
    <col min="5" max="16384" width="8.85546875" style="8"/>
  </cols>
  <sheetData>
    <row r="1" spans="2:3" ht="13.5" thickBot="1" x14ac:dyDescent="0.3"/>
    <row r="2" spans="2:3" ht="15" customHeight="1" thickBot="1" x14ac:dyDescent="0.3">
      <c r="B2" s="54" t="s">
        <v>145</v>
      </c>
      <c r="C2" s="55"/>
    </row>
    <row r="3" spans="2:3" ht="18.600000000000001" customHeight="1" x14ac:dyDescent="0.25">
      <c r="B3" s="66" t="s">
        <v>118</v>
      </c>
      <c r="C3" s="67"/>
    </row>
    <row r="4" spans="2:3" ht="18.600000000000001" customHeight="1" x14ac:dyDescent="0.25">
      <c r="B4" s="68" t="s">
        <v>119</v>
      </c>
      <c r="C4" s="69"/>
    </row>
    <row r="5" spans="2:3" ht="18.600000000000001" customHeight="1" x14ac:dyDescent="0.25">
      <c r="B5" s="68" t="s">
        <v>120</v>
      </c>
      <c r="C5" s="69" t="s">
        <v>19</v>
      </c>
    </row>
    <row r="6" spans="2:3" ht="18.600000000000001" customHeight="1" x14ac:dyDescent="0.25">
      <c r="B6" s="68" t="s">
        <v>156</v>
      </c>
      <c r="C6" s="69"/>
    </row>
    <row r="7" spans="2:3" ht="18.600000000000001" customHeight="1" x14ac:dyDescent="0.25">
      <c r="B7" s="70" t="s">
        <v>146</v>
      </c>
      <c r="C7" s="69"/>
    </row>
    <row r="8" spans="2:3" ht="25.5" x14ac:dyDescent="0.25">
      <c r="B8" s="71" t="s">
        <v>147</v>
      </c>
      <c r="C8" s="69"/>
    </row>
    <row r="9" spans="2:3" ht="18.600000000000001" customHeight="1" x14ac:dyDescent="0.25">
      <c r="B9" s="70" t="s">
        <v>144</v>
      </c>
      <c r="C9" s="69"/>
    </row>
    <row r="10" spans="2:3" ht="18.600000000000001" customHeight="1" x14ac:dyDescent="0.25">
      <c r="B10" s="68" t="s">
        <v>148</v>
      </c>
      <c r="C10" s="69"/>
    </row>
    <row r="11" spans="2:3" ht="18.600000000000001" customHeight="1" x14ac:dyDescent="0.25">
      <c r="B11" s="68" t="s">
        <v>0</v>
      </c>
      <c r="C11" s="69" t="s">
        <v>2</v>
      </c>
    </row>
    <row r="12" spans="2:3" ht="18.600000000000001" customHeight="1" x14ac:dyDescent="0.25">
      <c r="B12" s="68" t="s">
        <v>1</v>
      </c>
      <c r="C12" s="69" t="s">
        <v>6</v>
      </c>
    </row>
    <row r="13" spans="2:3" ht="18.600000000000001" customHeight="1" x14ac:dyDescent="0.25">
      <c r="B13" s="68" t="s">
        <v>10</v>
      </c>
      <c r="C13" s="72">
        <v>12</v>
      </c>
    </row>
    <row r="14" spans="2:3" x14ac:dyDescent="0.25">
      <c r="B14" s="80" t="s">
        <v>155</v>
      </c>
      <c r="C14" s="73" t="s">
        <v>125</v>
      </c>
    </row>
    <row r="15" spans="2:3" x14ac:dyDescent="0.25">
      <c r="B15" s="79"/>
      <c r="C15" s="73" t="s">
        <v>126</v>
      </c>
    </row>
    <row r="16" spans="2:3" x14ac:dyDescent="0.25">
      <c r="B16" s="79"/>
      <c r="C16" s="73" t="s">
        <v>122</v>
      </c>
    </row>
    <row r="17" spans="2:3" x14ac:dyDescent="0.25">
      <c r="B17" s="79"/>
      <c r="C17" s="73" t="s">
        <v>123</v>
      </c>
    </row>
    <row r="18" spans="2:3" x14ac:dyDescent="0.25">
      <c r="B18" s="79"/>
      <c r="C18" s="73" t="s">
        <v>124</v>
      </c>
    </row>
    <row r="19" spans="2:3" x14ac:dyDescent="0.25">
      <c r="B19" s="79"/>
      <c r="C19" s="73" t="s">
        <v>127</v>
      </c>
    </row>
    <row r="20" spans="2:3" x14ac:dyDescent="0.25">
      <c r="B20" s="79"/>
      <c r="C20" s="73" t="s">
        <v>128</v>
      </c>
    </row>
    <row r="21" spans="2:3" x14ac:dyDescent="0.25">
      <c r="B21" s="79"/>
      <c r="C21" s="73" t="s">
        <v>149</v>
      </c>
    </row>
    <row r="22" spans="2:3" x14ac:dyDescent="0.25">
      <c r="B22" s="79"/>
      <c r="C22" s="73" t="s">
        <v>129</v>
      </c>
    </row>
    <row r="23" spans="2:3" x14ac:dyDescent="0.25">
      <c r="B23" s="79"/>
      <c r="C23" s="73" t="s">
        <v>130</v>
      </c>
    </row>
    <row r="24" spans="2:3" x14ac:dyDescent="0.25">
      <c r="B24" s="79"/>
      <c r="C24" s="73" t="s">
        <v>131</v>
      </c>
    </row>
    <row r="25" spans="2:3" x14ac:dyDescent="0.25">
      <c r="B25" s="79"/>
      <c r="C25" s="73" t="s">
        <v>132</v>
      </c>
    </row>
    <row r="26" spans="2:3" x14ac:dyDescent="0.25">
      <c r="B26" s="79"/>
      <c r="C26" s="73" t="s">
        <v>133</v>
      </c>
    </row>
    <row r="27" spans="2:3" x14ac:dyDescent="0.25">
      <c r="B27" s="79"/>
      <c r="C27" s="73" t="s">
        <v>134</v>
      </c>
    </row>
    <row r="28" spans="2:3" x14ac:dyDescent="0.25">
      <c r="B28" s="79"/>
      <c r="C28" s="73" t="s">
        <v>150</v>
      </c>
    </row>
    <row r="29" spans="2:3" x14ac:dyDescent="0.25">
      <c r="B29" s="79"/>
      <c r="C29" s="73" t="s">
        <v>135</v>
      </c>
    </row>
    <row r="30" spans="2:3" x14ac:dyDescent="0.25">
      <c r="B30" s="79"/>
      <c r="C30" s="73" t="s">
        <v>151</v>
      </c>
    </row>
    <row r="31" spans="2:3" x14ac:dyDescent="0.25">
      <c r="B31" s="79"/>
      <c r="C31" s="73" t="s">
        <v>136</v>
      </c>
    </row>
    <row r="32" spans="2:3" x14ac:dyDescent="0.25">
      <c r="B32" s="79"/>
      <c r="C32" s="73" t="s">
        <v>152</v>
      </c>
    </row>
    <row r="33" spans="2:3" x14ac:dyDescent="0.25">
      <c r="B33" s="79"/>
      <c r="C33" s="73" t="s">
        <v>137</v>
      </c>
    </row>
    <row r="34" spans="2:3" x14ac:dyDescent="0.25">
      <c r="B34" s="79"/>
      <c r="C34" s="73" t="s">
        <v>138</v>
      </c>
    </row>
    <row r="35" spans="2:3" x14ac:dyDescent="0.25">
      <c r="B35" s="79"/>
      <c r="C35" s="73" t="s">
        <v>139</v>
      </c>
    </row>
    <row r="36" spans="2:3" x14ac:dyDescent="0.25">
      <c r="B36" s="79"/>
      <c r="C36" s="73" t="s">
        <v>153</v>
      </c>
    </row>
    <row r="37" spans="2:3" x14ac:dyDescent="0.25">
      <c r="B37" s="79"/>
      <c r="C37" s="73" t="s">
        <v>141</v>
      </c>
    </row>
    <row r="38" spans="2:3" x14ac:dyDescent="0.25">
      <c r="B38" s="79"/>
      <c r="C38" s="73" t="s">
        <v>142</v>
      </c>
    </row>
    <row r="39" spans="2:3" x14ac:dyDescent="0.25">
      <c r="B39" s="79"/>
      <c r="C39" s="73" t="s">
        <v>143</v>
      </c>
    </row>
    <row r="40" spans="2:3" x14ac:dyDescent="0.25">
      <c r="B40" s="79"/>
      <c r="C40" s="73" t="s">
        <v>154</v>
      </c>
    </row>
    <row r="41" spans="2:3" x14ac:dyDescent="0.25">
      <c r="B41" s="79"/>
      <c r="C41" s="73" t="s">
        <v>140</v>
      </c>
    </row>
    <row r="42" spans="2:3" x14ac:dyDescent="0.25">
      <c r="B42" s="68" t="s">
        <v>13</v>
      </c>
      <c r="C42" s="69" t="s">
        <v>20</v>
      </c>
    </row>
    <row r="43" spans="2:3" x14ac:dyDescent="0.25">
      <c r="B43" s="68" t="s">
        <v>121</v>
      </c>
      <c r="C43" s="69"/>
    </row>
    <row r="44" spans="2:3" x14ac:dyDescent="0.25">
      <c r="B44" s="68" t="s">
        <v>57</v>
      </c>
      <c r="C44" s="74" t="s">
        <v>67</v>
      </c>
    </row>
    <row r="45" spans="2:3" x14ac:dyDescent="0.25">
      <c r="B45" s="68" t="s">
        <v>58</v>
      </c>
      <c r="C45" s="74" t="s">
        <v>111</v>
      </c>
    </row>
    <row r="46" spans="2:3" x14ac:dyDescent="0.25">
      <c r="B46" s="70" t="s">
        <v>93</v>
      </c>
      <c r="C46" s="75" t="s">
        <v>95</v>
      </c>
    </row>
    <row r="47" spans="2:3" x14ac:dyDescent="0.25">
      <c r="B47" s="70" t="s">
        <v>59</v>
      </c>
      <c r="C47" s="75" t="s">
        <v>99</v>
      </c>
    </row>
    <row r="48" spans="2:3" x14ac:dyDescent="0.25">
      <c r="B48" s="70" t="s">
        <v>60</v>
      </c>
      <c r="C48" s="75" t="s">
        <v>72</v>
      </c>
    </row>
    <row r="49" spans="2:3" x14ac:dyDescent="0.25">
      <c r="B49" s="70" t="s">
        <v>107</v>
      </c>
      <c r="C49" s="76">
        <v>0</v>
      </c>
    </row>
    <row r="50" spans="2:3" ht="13.5" thickBot="1" x14ac:dyDescent="0.3">
      <c r="B50" s="77" t="s">
        <v>108</v>
      </c>
      <c r="C50" s="78">
        <v>0</v>
      </c>
    </row>
    <row r="87" spans="1:4" s="9" customFormat="1" x14ac:dyDescent="0.25">
      <c r="A87" s="8"/>
      <c r="B87" s="5"/>
      <c r="C87" s="5" t="b">
        <v>1</v>
      </c>
      <c r="D87" s="8"/>
    </row>
  </sheetData>
  <mergeCells count="2">
    <mergeCell ref="B2:C2"/>
    <mergeCell ref="B14:B41"/>
  </mergeCells>
  <dataValidations count="9">
    <dataValidation type="list" allowBlank="1" showInputMessage="1" showErrorMessage="1" sqref="C48">
      <formula1>InstallEnvironment</formula1>
    </dataValidation>
    <dataValidation type="list" allowBlank="1" showInputMessage="1" showErrorMessage="1" sqref="C47">
      <formula1>SupportAvailable</formula1>
    </dataValidation>
    <dataValidation type="list" allowBlank="1" showInputMessage="1" showErrorMessage="1" sqref="C46">
      <formula1>BugFixPeriod</formula1>
    </dataValidation>
    <dataValidation type="list" allowBlank="1" showInputMessage="1" showErrorMessage="1" sqref="C45">
      <formula1>SupportType</formula1>
    </dataValidation>
    <dataValidation type="list" allowBlank="1" showInputMessage="1" showErrorMessage="1" sqref="C44">
      <formula1>SeverAccess</formula1>
    </dataValidation>
    <dataValidation type="list" allowBlank="1" showInputMessage="1" showErrorMessage="1" sqref="C42">
      <formula1>Customer</formula1>
    </dataValidation>
    <dataValidation type="list" allowBlank="1" showInputMessage="1" showErrorMessage="1" sqref="C5:C6">
      <formula1>Team</formula1>
    </dataValidation>
    <dataValidation type="list" allowBlank="1" showInputMessage="1" showErrorMessage="1" sqref="C12">
      <formula1>Implementation</formula1>
    </dataValidation>
    <dataValidation type="list" allowBlank="1" showInputMessage="1" showErrorMessage="1" sqref="C3:C4 C7:C11">
      <formula1>ProductType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88"/>
  <sheetViews>
    <sheetView rightToLeft="1" zoomScale="90" zoomScaleNormal="90" workbookViewId="0">
      <selection activeCell="E17" sqref="E17:F18"/>
    </sheetView>
  </sheetViews>
  <sheetFormatPr defaultColWidth="8.85546875" defaultRowHeight="12.75" x14ac:dyDescent="0.25"/>
  <cols>
    <col min="1" max="1" width="2.7109375" style="8" customWidth="1"/>
    <col min="2" max="2" width="33" style="5" customWidth="1"/>
    <col min="3" max="3" width="46.7109375" style="5" customWidth="1"/>
    <col min="4" max="4" width="16.28515625" style="9" customWidth="1"/>
    <col min="5" max="5" width="3.28515625" style="8" customWidth="1"/>
    <col min="6" max="6" width="33" style="5" customWidth="1"/>
    <col min="7" max="7" width="46.7109375" style="5" customWidth="1"/>
    <col min="8" max="8" width="16.140625" style="9" customWidth="1"/>
    <col min="9" max="16384" width="8.85546875" style="8"/>
  </cols>
  <sheetData>
    <row r="1" spans="2:8" ht="13.5" thickBot="1" x14ac:dyDescent="0.3"/>
    <row r="2" spans="2:8" ht="15" customHeight="1" x14ac:dyDescent="0.25">
      <c r="B2" s="54" t="s">
        <v>34</v>
      </c>
      <c r="C2" s="55"/>
      <c r="D2" s="59"/>
      <c r="F2" s="54" t="s">
        <v>35</v>
      </c>
      <c r="G2" s="55"/>
      <c r="H2" s="59"/>
    </row>
    <row r="3" spans="2:8" ht="18.600000000000001" customHeight="1" x14ac:dyDescent="0.25">
      <c r="B3" s="3" t="s">
        <v>0</v>
      </c>
      <c r="C3" s="5" t="s">
        <v>2</v>
      </c>
      <c r="D3" s="10"/>
      <c r="F3" s="3" t="s">
        <v>0</v>
      </c>
      <c r="G3" s="5" t="s">
        <v>2</v>
      </c>
      <c r="H3" s="10"/>
    </row>
    <row r="4" spans="2:8" ht="18.600000000000001" customHeight="1" x14ac:dyDescent="0.25">
      <c r="B4" s="3" t="s">
        <v>1</v>
      </c>
      <c r="C4" s="5" t="s">
        <v>6</v>
      </c>
      <c r="D4" s="10"/>
      <c r="F4" s="3" t="s">
        <v>1</v>
      </c>
      <c r="G4" s="5" t="s">
        <v>5</v>
      </c>
      <c r="H4" s="10"/>
    </row>
    <row r="5" spans="2:8" x14ac:dyDescent="0.25">
      <c r="B5" s="4"/>
      <c r="D5" s="10"/>
      <c r="F5" s="4"/>
      <c r="H5" s="10"/>
    </row>
    <row r="6" spans="2:8" ht="18.600000000000001" customHeight="1" x14ac:dyDescent="0.25">
      <c r="B6" s="3" t="s">
        <v>10</v>
      </c>
      <c r="C6" s="8">
        <v>12</v>
      </c>
      <c r="D6" s="10"/>
      <c r="F6" s="3"/>
      <c r="H6" s="10"/>
    </row>
    <row r="7" spans="2:8" ht="12.6" customHeight="1" x14ac:dyDescent="0.25">
      <c r="B7" s="3"/>
      <c r="D7" s="20" t="s">
        <v>54</v>
      </c>
      <c r="F7" s="3"/>
      <c r="H7" s="20" t="s">
        <v>54</v>
      </c>
    </row>
    <row r="8" spans="2:8" x14ac:dyDescent="0.25">
      <c r="B8" s="58" t="s">
        <v>11</v>
      </c>
      <c r="C8" s="6" t="b">
        <v>1</v>
      </c>
      <c r="D8" s="21">
        <f>IF(C8,HelpSheet!$B$3,0)</f>
        <v>10000000</v>
      </c>
      <c r="F8" s="58" t="s">
        <v>11</v>
      </c>
      <c r="G8" s="6" t="b">
        <v>1</v>
      </c>
      <c r="H8" s="14">
        <f>IF(G8,HelpSheet!B3,0)</f>
        <v>10000000</v>
      </c>
    </row>
    <row r="9" spans="2:8" x14ac:dyDescent="0.25">
      <c r="B9" s="58"/>
      <c r="C9" s="6" t="b">
        <v>1</v>
      </c>
      <c r="D9" s="21">
        <f>IF(C9,HelpSheet!$B$4,0)</f>
        <v>4000000</v>
      </c>
      <c r="F9" s="58"/>
      <c r="G9" s="6" t="b">
        <v>1</v>
      </c>
      <c r="H9" s="14">
        <f>IF(G9,HelpSheet!B4,0)</f>
        <v>4000000</v>
      </c>
    </row>
    <row r="10" spans="2:8" x14ac:dyDescent="0.25">
      <c r="B10" s="58"/>
      <c r="C10" s="6" t="b">
        <v>1</v>
      </c>
      <c r="D10" s="21">
        <f>IF(C10,HelpSheet!$B$5,0)</f>
        <v>9000000</v>
      </c>
      <c r="F10" s="58"/>
      <c r="G10" s="6" t="b">
        <v>1</v>
      </c>
      <c r="H10" s="14">
        <f>IF(G10,HelpSheet!B5,0)</f>
        <v>9000000</v>
      </c>
    </row>
    <row r="11" spans="2:8" x14ac:dyDescent="0.25">
      <c r="B11" s="58"/>
      <c r="C11" s="6" t="b">
        <v>1</v>
      </c>
      <c r="D11" s="21">
        <f>IF(C11,HelpSheet!$B$6,0)</f>
        <v>1000000</v>
      </c>
      <c r="F11" s="58"/>
      <c r="G11" s="6" t="b">
        <v>1</v>
      </c>
      <c r="H11" s="14">
        <f>IF(G11,HelpSheet!B6,0)</f>
        <v>1000000</v>
      </c>
    </row>
    <row r="12" spans="2:8" x14ac:dyDescent="0.25">
      <c r="B12" s="58"/>
      <c r="C12" s="6" t="b">
        <v>1</v>
      </c>
      <c r="D12" s="21">
        <f>IF(C12,HelpSheet!$B$7,0)</f>
        <v>2000000</v>
      </c>
      <c r="F12" s="58"/>
      <c r="G12" s="6" t="b">
        <v>1</v>
      </c>
      <c r="H12" s="14">
        <f>IF(G12,HelpSheet!B7,0)</f>
        <v>2000000</v>
      </c>
    </row>
    <row r="13" spans="2:8" x14ac:dyDescent="0.25">
      <c r="B13" s="58"/>
      <c r="C13" s="6" t="b">
        <v>1</v>
      </c>
      <c r="D13" s="21">
        <f>IF(C13,HelpSheet!$B$8,0)</f>
        <v>5000000</v>
      </c>
      <c r="F13" s="58"/>
      <c r="G13" s="6" t="b">
        <v>1</v>
      </c>
      <c r="H13" s="14">
        <f>IF(G13,HelpSheet!B8,0)</f>
        <v>5000000</v>
      </c>
    </row>
    <row r="14" spans="2:8" x14ac:dyDescent="0.25">
      <c r="B14" s="58"/>
      <c r="C14" s="6" t="b">
        <v>1</v>
      </c>
      <c r="D14" s="21">
        <f>IF(C14,HelpSheet!$B$9,0)</f>
        <v>15000000</v>
      </c>
      <c r="F14" s="58"/>
      <c r="G14" s="6" t="b">
        <v>1</v>
      </c>
      <c r="H14" s="14">
        <f>IF(G14,HelpSheet!B9,0)</f>
        <v>15000000</v>
      </c>
    </row>
    <row r="15" spans="2:8" x14ac:dyDescent="0.25">
      <c r="B15" s="3" t="s">
        <v>44</v>
      </c>
      <c r="C15" s="7"/>
      <c r="D15" s="22">
        <f>SUM(D8:D14)</f>
        <v>46000000</v>
      </c>
      <c r="F15" s="3" t="s">
        <v>44</v>
      </c>
      <c r="G15" s="7"/>
      <c r="H15" s="15">
        <f>SUM(H8:H14)</f>
        <v>46000000</v>
      </c>
    </row>
    <row r="16" spans="2:8" x14ac:dyDescent="0.25">
      <c r="B16" s="3"/>
      <c r="C16" s="7"/>
      <c r="D16" s="16"/>
      <c r="F16" s="3"/>
      <c r="G16" s="7"/>
      <c r="H16" s="16"/>
    </row>
    <row r="17" spans="2:8" x14ac:dyDescent="0.25">
      <c r="B17" s="3" t="s">
        <v>12</v>
      </c>
      <c r="C17" s="5" t="s">
        <v>19</v>
      </c>
      <c r="D17" s="19">
        <f>VLOOKUP(C17,HelpSheet!$C$11:$D$15,2,FALSE)</f>
        <v>0.8</v>
      </c>
      <c r="F17" s="3" t="s">
        <v>47</v>
      </c>
      <c r="H17" s="14">
        <f>HelpSheet!S13</f>
        <v>8000000</v>
      </c>
    </row>
    <row r="18" spans="2:8" x14ac:dyDescent="0.25">
      <c r="B18" s="3" t="s">
        <v>13</v>
      </c>
      <c r="C18" s="5" t="s">
        <v>20</v>
      </c>
      <c r="D18" s="19">
        <f>VLOOKUP(C18,HelpSheet!$E$11:$F$15,2,FALSE)</f>
        <v>1.1000000000000001</v>
      </c>
      <c r="F18" s="3" t="s">
        <v>46</v>
      </c>
      <c r="H18" s="14">
        <f>HelpSheet!T13*Price!H15</f>
        <v>13800000</v>
      </c>
    </row>
    <row r="19" spans="2:8" x14ac:dyDescent="0.25">
      <c r="B19" s="3" t="s">
        <v>15</v>
      </c>
      <c r="C19" s="5" t="s">
        <v>25</v>
      </c>
      <c r="D19" s="19">
        <f>VLOOKUP(C19,HelpSheet!$G$11:$H$15,2,FALSE)</f>
        <v>0.9</v>
      </c>
      <c r="F19" s="3"/>
      <c r="H19" s="16"/>
    </row>
    <row r="20" spans="2:8" x14ac:dyDescent="0.25">
      <c r="B20" s="3" t="s">
        <v>16</v>
      </c>
      <c r="C20" s="5" t="s">
        <v>26</v>
      </c>
      <c r="D20" s="19">
        <f>VLOOKUP(C20,HelpSheet!$I$11:$J$15,2,FALSE)</f>
        <v>1.2</v>
      </c>
      <c r="F20" s="3"/>
      <c r="H20" s="16"/>
    </row>
    <row r="21" spans="2:8" x14ac:dyDescent="0.25">
      <c r="B21" s="3" t="s">
        <v>17</v>
      </c>
      <c r="C21" s="5" t="s">
        <v>20</v>
      </c>
      <c r="D21" s="19">
        <f>VLOOKUP(C21,HelpSheet!$K$11:$L$15,2,FALSE)</f>
        <v>1.1000000000000001</v>
      </c>
      <c r="F21" s="3"/>
      <c r="H21" s="16"/>
    </row>
    <row r="22" spans="2:8" x14ac:dyDescent="0.25">
      <c r="B22" s="3" t="s">
        <v>18</v>
      </c>
      <c r="C22" s="5" t="s">
        <v>29</v>
      </c>
      <c r="D22" s="19">
        <f>VLOOKUP(C22,HelpSheet!$M$11:$N$15,2,FALSE)</f>
        <v>0.9</v>
      </c>
      <c r="F22" s="3"/>
      <c r="H22" s="16"/>
    </row>
    <row r="23" spans="2:8" x14ac:dyDescent="0.25">
      <c r="B23" s="3" t="s">
        <v>14</v>
      </c>
      <c r="C23" s="5" t="s">
        <v>25</v>
      </c>
      <c r="D23" s="18">
        <f>VLOOKUP(C23,HelpSheet!$O$11:$P$15,2,FALSE)</f>
        <v>10000</v>
      </c>
      <c r="F23" s="3"/>
      <c r="H23" s="16"/>
    </row>
    <row r="24" spans="2:8" x14ac:dyDescent="0.25">
      <c r="B24" s="4"/>
      <c r="D24" s="17"/>
      <c r="F24" s="4"/>
      <c r="H24" s="16"/>
    </row>
    <row r="25" spans="2:8" x14ac:dyDescent="0.25">
      <c r="B25" s="4"/>
      <c r="D25" s="17"/>
      <c r="F25" s="4"/>
      <c r="H25" s="16"/>
    </row>
    <row r="26" spans="2:8" ht="29.45" customHeight="1" thickBot="1" x14ac:dyDescent="0.3">
      <c r="B26" s="11" t="s">
        <v>45</v>
      </c>
      <c r="C26" s="12"/>
      <c r="D26" s="13">
        <f>(HelpSheet!$Q$13*Price!D15+HelpSheet!$R$13*Price!C6+D23)*AVERAGE(Price!D17:D22)</f>
        <v>51690000.000000007</v>
      </c>
      <c r="F26" s="11" t="s">
        <v>45</v>
      </c>
      <c r="G26" s="12"/>
      <c r="H26" s="13">
        <f>H15+H17+H18</f>
        <v>67800000</v>
      </c>
    </row>
    <row r="27" spans="2:8" ht="13.5" thickBot="1" x14ac:dyDescent="0.3"/>
    <row r="28" spans="2:8" ht="14.45" customHeight="1" x14ac:dyDescent="0.25">
      <c r="B28" s="54" t="s">
        <v>50</v>
      </c>
      <c r="C28" s="55"/>
      <c r="D28" s="55"/>
      <c r="E28" s="55"/>
      <c r="F28" s="55"/>
      <c r="G28" s="55"/>
      <c r="H28" s="59"/>
    </row>
    <row r="29" spans="2:8" x14ac:dyDescent="0.25">
      <c r="B29" s="3" t="s">
        <v>0</v>
      </c>
      <c r="C29" s="5" t="s">
        <v>4</v>
      </c>
      <c r="H29" s="16"/>
    </row>
    <row r="30" spans="2:8" x14ac:dyDescent="0.25">
      <c r="B30" s="3" t="s">
        <v>51</v>
      </c>
      <c r="C30" s="8" t="s">
        <v>106</v>
      </c>
      <c r="H30" s="16"/>
    </row>
    <row r="31" spans="2:8" x14ac:dyDescent="0.25">
      <c r="B31" s="3" t="s">
        <v>55</v>
      </c>
      <c r="C31" s="53">
        <v>100000000</v>
      </c>
      <c r="H31" s="15"/>
    </row>
    <row r="32" spans="2:8" x14ac:dyDescent="0.25">
      <c r="B32" s="4"/>
      <c r="H32" s="20" t="s">
        <v>54</v>
      </c>
    </row>
    <row r="33" spans="2:8" x14ac:dyDescent="0.25">
      <c r="B33" s="3" t="s">
        <v>56</v>
      </c>
      <c r="C33" s="40" t="s">
        <v>102</v>
      </c>
      <c r="G33" s="8">
        <f>VLOOKUP(Price!C33,HelpSheet!$A$18:$B$20,2,FALSE)</f>
        <v>0.25</v>
      </c>
      <c r="H33" s="14">
        <f>G33*$C$31</f>
        <v>25000000</v>
      </c>
    </row>
    <row r="34" spans="2:8" x14ac:dyDescent="0.25">
      <c r="B34" s="3" t="s">
        <v>57</v>
      </c>
      <c r="C34" s="40" t="s">
        <v>67</v>
      </c>
      <c r="G34" s="8">
        <f>VLOOKUP(Price!C34,HelpSheet!$C$18:$D$21,2,FALSE)</f>
        <v>1</v>
      </c>
      <c r="H34" s="14">
        <f t="shared" ref="H34:H40" si="0">$H$33*(G34-1)</f>
        <v>0</v>
      </c>
    </row>
    <row r="35" spans="2:8" x14ac:dyDescent="0.25">
      <c r="B35" s="3" t="s">
        <v>58</v>
      </c>
      <c r="C35" s="40" t="s">
        <v>111</v>
      </c>
      <c r="G35" s="8">
        <f>VLOOKUP(Price!C35,HelpSheet!$E$18:$G$19,3,FALSE)</f>
        <v>1.1000000000000001</v>
      </c>
      <c r="H35" s="14">
        <f t="shared" si="0"/>
        <v>2500000.0000000023</v>
      </c>
    </row>
    <row r="36" spans="2:8" x14ac:dyDescent="0.25">
      <c r="B36" s="46" t="s">
        <v>93</v>
      </c>
      <c r="C36" s="44" t="s">
        <v>95</v>
      </c>
      <c r="G36" s="8">
        <f>VLOOKUP(Price!C36,HelpSheet!I18:J21,2,FALSE)</f>
        <v>1.25</v>
      </c>
      <c r="H36" s="14">
        <f t="shared" si="0"/>
        <v>6250000</v>
      </c>
    </row>
    <row r="37" spans="2:8" x14ac:dyDescent="0.25">
      <c r="B37" s="3" t="s">
        <v>59</v>
      </c>
      <c r="C37" s="40" t="s">
        <v>99</v>
      </c>
      <c r="G37" s="8">
        <f>VLOOKUP(Price!C37,HelpSheet!K19:M21,3,FALSE)</f>
        <v>1.2</v>
      </c>
      <c r="H37" s="14">
        <f t="shared" si="0"/>
        <v>4999999.9999999991</v>
      </c>
    </row>
    <row r="38" spans="2:8" x14ac:dyDescent="0.25">
      <c r="B38" s="3" t="s">
        <v>60</v>
      </c>
      <c r="C38" s="40" t="s">
        <v>72</v>
      </c>
      <c r="G38" s="8">
        <f>VLOOKUP(Price!C38,HelpSheet!N18:O21,2,FALSE)</f>
        <v>1</v>
      </c>
      <c r="H38" s="14">
        <f t="shared" si="0"/>
        <v>0</v>
      </c>
    </row>
    <row r="39" spans="2:8" x14ac:dyDescent="0.25">
      <c r="B39" s="46" t="s">
        <v>107</v>
      </c>
      <c r="C39" s="5">
        <v>0</v>
      </c>
      <c r="G39" s="8">
        <f>IF(C39&lt;&gt;0,C39*HelpSheet!Q19,1)</f>
        <v>1</v>
      </c>
      <c r="H39" s="14">
        <f t="shared" si="0"/>
        <v>0</v>
      </c>
    </row>
    <row r="40" spans="2:8" x14ac:dyDescent="0.25">
      <c r="B40" s="46" t="s">
        <v>108</v>
      </c>
      <c r="C40" s="5">
        <v>0</v>
      </c>
      <c r="G40" s="8">
        <f>IF(C40&lt;&gt;0,C40*HelpSheet!Q20,1)</f>
        <v>1</v>
      </c>
      <c r="H40" s="14">
        <f t="shared" si="0"/>
        <v>0</v>
      </c>
    </row>
    <row r="41" spans="2:8" x14ac:dyDescent="0.25">
      <c r="B41" s="51"/>
      <c r="G41" s="8"/>
      <c r="H41" s="14"/>
    </row>
    <row r="42" spans="2:8" x14ac:dyDescent="0.25">
      <c r="B42" s="51" t="s">
        <v>116</v>
      </c>
      <c r="G42" s="8"/>
      <c r="H42" s="14">
        <f>ROUND(SUM(H33:H40)/12,0)</f>
        <v>3229167</v>
      </c>
    </row>
    <row r="43" spans="2:8" x14ac:dyDescent="0.25">
      <c r="B43" s="51"/>
      <c r="G43" s="8"/>
      <c r="H43" s="14"/>
    </row>
    <row r="44" spans="2:8" x14ac:dyDescent="0.25">
      <c r="B44" s="51" t="s">
        <v>117</v>
      </c>
      <c r="C44" s="52">
        <v>6</v>
      </c>
      <c r="G44" s="8"/>
      <c r="H44" s="14"/>
    </row>
    <row r="45" spans="2:8" x14ac:dyDescent="0.25">
      <c r="B45" s="4"/>
      <c r="D45" s="8"/>
      <c r="H45" s="16"/>
    </row>
    <row r="46" spans="2:8" ht="13.5" thickBot="1" x14ac:dyDescent="0.3">
      <c r="B46" s="11" t="s">
        <v>45</v>
      </c>
      <c r="C46" s="12"/>
      <c r="D46" s="41"/>
      <c r="E46" s="41"/>
      <c r="F46" s="42"/>
      <c r="G46" s="42"/>
      <c r="H46" s="13">
        <f>H42*C44</f>
        <v>19375002</v>
      </c>
    </row>
    <row r="47" spans="2:8" ht="13.5" thickBot="1" x14ac:dyDescent="0.3"/>
    <row r="48" spans="2:8" ht="13.5" thickBot="1" x14ac:dyDescent="0.3">
      <c r="B48" s="56" t="s">
        <v>115</v>
      </c>
      <c r="C48" s="57"/>
    </row>
    <row r="49" spans="2:3" x14ac:dyDescent="0.25">
      <c r="B49" s="49"/>
      <c r="C49" s="50" t="s">
        <v>113</v>
      </c>
    </row>
    <row r="50" spans="2:3" ht="13.5" thickBot="1" x14ac:dyDescent="0.3">
      <c r="B50" s="47"/>
      <c r="C50" s="48" t="s">
        <v>114</v>
      </c>
    </row>
    <row r="88" spans="3:3" x14ac:dyDescent="0.25">
      <c r="C88" s="5" t="b">
        <v>1</v>
      </c>
    </row>
  </sheetData>
  <mergeCells count="6">
    <mergeCell ref="B48:C48"/>
    <mergeCell ref="B8:B14"/>
    <mergeCell ref="F8:F14"/>
    <mergeCell ref="B2:D2"/>
    <mergeCell ref="F2:H2"/>
    <mergeCell ref="B28:H28"/>
  </mergeCells>
  <dataValidations count="16">
    <dataValidation type="list" allowBlank="1" showInputMessage="1" showErrorMessage="1" sqref="G3:H3 C3:D3 C29">
      <formula1>ProductType</formula1>
    </dataValidation>
    <dataValidation type="list" allowBlank="1" showInputMessage="1" showErrorMessage="1" sqref="G4:H4 C4:D4">
      <formula1>Implementation</formula1>
    </dataValidation>
    <dataValidation type="list" allowBlank="1" showInputMessage="1" showErrorMessage="1" sqref="C17 G17">
      <formula1>Team</formula1>
    </dataValidation>
    <dataValidation type="list" allowBlank="1" showInputMessage="1" showErrorMessage="1" sqref="C18 G18">
      <formula1>Customer</formula1>
    </dataValidation>
    <dataValidation type="list" allowBlank="1" showInputMessage="1" showErrorMessage="1" sqref="C23 G19">
      <formula1>Volume</formula1>
    </dataValidation>
    <dataValidation type="list" allowBlank="1" showInputMessage="1" showErrorMessage="1" sqref="C19 G20">
      <formula1>Doc</formula1>
    </dataValidation>
    <dataValidation type="list" allowBlank="1" showInputMessage="1" showErrorMessage="1" sqref="C20 G21">
      <formula1>Order</formula1>
    </dataValidation>
    <dataValidation type="list" allowBlank="1" showInputMessage="1" showErrorMessage="1" sqref="C21 G22">
      <formula1>Evaluator</formula1>
    </dataValidation>
    <dataValidation type="list" allowBlank="1" showInputMessage="1" showErrorMessage="1" sqref="G23 C22:C23">
      <formula1>EvalUnit</formula1>
    </dataValidation>
    <dataValidation type="list" allowBlank="1" showInputMessage="1" showErrorMessage="1" sqref="C33">
      <formula1>Base</formula1>
    </dataValidation>
    <dataValidation type="list" allowBlank="1" showInputMessage="1" showErrorMessage="1" sqref="C34">
      <formula1>SeverAccess</formula1>
    </dataValidation>
    <dataValidation type="list" allowBlank="1" showInputMessage="1" showErrorMessage="1" sqref="C35">
      <formula1>SupportType</formula1>
    </dataValidation>
    <dataValidation type="list" allowBlank="1" showInputMessage="1" showErrorMessage="1" sqref="C36">
      <formula1>BugFixPeriod</formula1>
    </dataValidation>
    <dataValidation type="list" allowBlank="1" showInputMessage="1" showErrorMessage="1" sqref="C37">
      <formula1>SupportAvailable</formula1>
    </dataValidation>
    <dataValidation type="list" allowBlank="1" showInputMessage="1" showErrorMessage="1" sqref="C38">
      <formula1>InstallEnvironment</formula1>
    </dataValidation>
    <dataValidation type="list" allowBlank="1" showInputMessage="1" showErrorMessage="1" sqref="C44">
      <formula1>"1,2,3,4,5,6,7,8,9,10,11,12"</formula1>
    </dataValidation>
  </dataValidations>
  <pageMargins left="0.7" right="0.7" top="0.75" bottom="0.75" header="0.3" footer="0.3"/>
  <pageSetup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PrM">
                <anchor moveWithCells="1">
                  <from>
                    <xdr:col>2</xdr:col>
                    <xdr:colOff>38100</xdr:colOff>
                    <xdr:row>7</xdr:row>
                    <xdr:rowOff>0</xdr:rowOff>
                  </from>
                  <to>
                    <xdr:col>2</xdr:col>
                    <xdr:colOff>952500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 altText="CC">
                <anchor moveWithCells="1">
                  <from>
                    <xdr:col>2</xdr:col>
                    <xdr:colOff>38100</xdr:colOff>
                    <xdr:row>7</xdr:row>
                    <xdr:rowOff>171450</xdr:rowOff>
                  </from>
                  <to>
                    <xdr:col>2</xdr:col>
                    <xdr:colOff>952500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 altText="CM">
                <anchor moveWithCells="1">
                  <from>
                    <xdr:col>2</xdr:col>
                    <xdr:colOff>38100</xdr:colOff>
                    <xdr:row>8</xdr:row>
                    <xdr:rowOff>171450</xdr:rowOff>
                  </from>
                  <to>
                    <xdr:col>2</xdr:col>
                    <xdr:colOff>952500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 altText="CC">
                <anchor moveWithCells="1">
                  <from>
                    <xdr:col>2</xdr:col>
                    <xdr:colOff>38100</xdr:colOff>
                    <xdr:row>9</xdr:row>
                    <xdr:rowOff>171450</xdr:rowOff>
                  </from>
                  <to>
                    <xdr:col>2</xdr:col>
                    <xdr:colOff>952500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 altText="CC">
                <anchor moveWithCells="1">
                  <from>
                    <xdr:col>2</xdr:col>
                    <xdr:colOff>38100</xdr:colOff>
                    <xdr:row>10</xdr:row>
                    <xdr:rowOff>161925</xdr:rowOff>
                  </from>
                  <to>
                    <xdr:col>2</xdr:col>
                    <xdr:colOff>952500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 altText="CC">
                <anchor moveWithCells="1">
                  <from>
                    <xdr:col>2</xdr:col>
                    <xdr:colOff>38100</xdr:colOff>
                    <xdr:row>11</xdr:row>
                    <xdr:rowOff>161925</xdr:rowOff>
                  </from>
                  <to>
                    <xdr:col>2</xdr:col>
                    <xdr:colOff>952500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 altText="CC">
                <anchor moveWithCells="1">
                  <from>
                    <xdr:col>2</xdr:col>
                    <xdr:colOff>38100</xdr:colOff>
                    <xdr:row>12</xdr:row>
                    <xdr:rowOff>161925</xdr:rowOff>
                  </from>
                  <to>
                    <xdr:col>2</xdr:col>
                    <xdr:colOff>952500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 altText="PrM">
                <anchor moveWithCells="1">
                  <from>
                    <xdr:col>6</xdr:col>
                    <xdr:colOff>38100</xdr:colOff>
                    <xdr:row>7</xdr:row>
                    <xdr:rowOff>0</xdr:rowOff>
                  </from>
                  <to>
                    <xdr:col>6</xdr:col>
                    <xdr:colOff>952500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 altText="CC">
                <anchor moveWithCells="1">
                  <from>
                    <xdr:col>6</xdr:col>
                    <xdr:colOff>38100</xdr:colOff>
                    <xdr:row>7</xdr:row>
                    <xdr:rowOff>171450</xdr:rowOff>
                  </from>
                  <to>
                    <xdr:col>6</xdr:col>
                    <xdr:colOff>952500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 altText="CM">
                <anchor moveWithCells="1">
                  <from>
                    <xdr:col>6</xdr:col>
                    <xdr:colOff>38100</xdr:colOff>
                    <xdr:row>8</xdr:row>
                    <xdr:rowOff>171450</xdr:rowOff>
                  </from>
                  <to>
                    <xdr:col>6</xdr:col>
                    <xdr:colOff>952500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 altText="CC">
                <anchor moveWithCells="1">
                  <from>
                    <xdr:col>6</xdr:col>
                    <xdr:colOff>38100</xdr:colOff>
                    <xdr:row>9</xdr:row>
                    <xdr:rowOff>171450</xdr:rowOff>
                  </from>
                  <to>
                    <xdr:col>6</xdr:col>
                    <xdr:colOff>952500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 altText="CC">
                <anchor moveWithCells="1">
                  <from>
                    <xdr:col>6</xdr:col>
                    <xdr:colOff>38100</xdr:colOff>
                    <xdr:row>10</xdr:row>
                    <xdr:rowOff>161925</xdr:rowOff>
                  </from>
                  <to>
                    <xdr:col>6</xdr:col>
                    <xdr:colOff>952500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 altText="CC">
                <anchor moveWithCells="1">
                  <from>
                    <xdr:col>6</xdr:col>
                    <xdr:colOff>38100</xdr:colOff>
                    <xdr:row>11</xdr:row>
                    <xdr:rowOff>161925</xdr:rowOff>
                  </from>
                  <to>
                    <xdr:col>6</xdr:col>
                    <xdr:colOff>952500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 altText="CC">
                <anchor moveWithCells="1">
                  <from>
                    <xdr:col>6</xdr:col>
                    <xdr:colOff>38100</xdr:colOff>
                    <xdr:row>12</xdr:row>
                    <xdr:rowOff>161925</xdr:rowOff>
                  </from>
                  <to>
                    <xdr:col>6</xdr:col>
                    <xdr:colOff>952500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T28"/>
  <sheetViews>
    <sheetView rightToLeft="1" zoomScale="85" zoomScaleNormal="85" workbookViewId="0">
      <selection activeCell="E17" sqref="E17:F18"/>
    </sheetView>
  </sheetViews>
  <sheetFormatPr defaultColWidth="8.85546875" defaultRowHeight="12.75" x14ac:dyDescent="0.25"/>
  <cols>
    <col min="1" max="1" width="25.28515625" style="1" customWidth="1"/>
    <col min="2" max="2" width="18" style="1" customWidth="1"/>
    <col min="3" max="3" width="11.7109375" style="2" bestFit="1" customWidth="1"/>
    <col min="4" max="4" width="11.7109375" style="2" customWidth="1"/>
    <col min="5" max="5" width="12.140625" style="2" bestFit="1" customWidth="1"/>
    <col min="6" max="6" width="11.7109375" style="2" customWidth="1"/>
    <col min="7" max="7" width="16.5703125" style="2" bestFit="1" customWidth="1"/>
    <col min="8" max="8" width="11.7109375" style="2" customWidth="1"/>
    <col min="9" max="9" width="13.28515625" style="2" customWidth="1"/>
    <col min="10" max="10" width="16" style="2" customWidth="1"/>
    <col min="11" max="11" width="19.85546875" style="2" customWidth="1"/>
    <col min="12" max="12" width="11.7109375" style="2" customWidth="1"/>
    <col min="13" max="13" width="14.28515625" style="2" customWidth="1"/>
    <col min="14" max="14" width="8.7109375" style="2" customWidth="1"/>
    <col min="15" max="15" width="17.42578125" style="2" customWidth="1"/>
    <col min="16" max="16" width="12" style="2" customWidth="1"/>
    <col min="17" max="17" width="12.42578125" style="1" customWidth="1"/>
    <col min="18" max="18" width="12.7109375" style="1" customWidth="1"/>
    <col min="19" max="19" width="14.28515625" style="1" customWidth="1"/>
    <col min="20" max="20" width="22.7109375" style="1" customWidth="1"/>
    <col min="21" max="21" width="7.28515625" style="1" customWidth="1"/>
    <col min="22" max="22" width="10.7109375" style="1" customWidth="1"/>
    <col min="23" max="16384" width="8.85546875" style="1"/>
  </cols>
  <sheetData>
    <row r="1" spans="1:20" ht="18" x14ac:dyDescent="0.25">
      <c r="A1" s="26" t="s">
        <v>105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7"/>
      <c r="R1" s="27"/>
      <c r="S1" s="27"/>
      <c r="T1" s="29"/>
    </row>
    <row r="2" spans="1:20" x14ac:dyDescent="0.25">
      <c r="A2" s="30" t="s">
        <v>36</v>
      </c>
      <c r="B2" s="31" t="s">
        <v>32</v>
      </c>
      <c r="T2" s="32"/>
    </row>
    <row r="3" spans="1:20" x14ac:dyDescent="0.25">
      <c r="A3" s="33" t="s">
        <v>37</v>
      </c>
      <c r="B3" s="1">
        <v>10000000</v>
      </c>
      <c r="T3" s="32"/>
    </row>
    <row r="4" spans="1:20" x14ac:dyDescent="0.25">
      <c r="A4" s="33" t="s">
        <v>38</v>
      </c>
      <c r="B4" s="1">
        <v>4000000</v>
      </c>
      <c r="T4" s="32"/>
    </row>
    <row r="5" spans="1:20" x14ac:dyDescent="0.25">
      <c r="A5" s="33" t="s">
        <v>39</v>
      </c>
      <c r="B5" s="1">
        <v>9000000</v>
      </c>
      <c r="T5" s="32"/>
    </row>
    <row r="6" spans="1:20" x14ac:dyDescent="0.25">
      <c r="A6" s="33" t="s">
        <v>40</v>
      </c>
      <c r="B6" s="1">
        <v>1000000</v>
      </c>
      <c r="T6" s="32"/>
    </row>
    <row r="7" spans="1:20" x14ac:dyDescent="0.25">
      <c r="A7" s="33" t="s">
        <v>41</v>
      </c>
      <c r="B7" s="1">
        <v>2000000</v>
      </c>
      <c r="T7" s="32"/>
    </row>
    <row r="8" spans="1:20" x14ac:dyDescent="0.25">
      <c r="A8" s="33" t="s">
        <v>42</v>
      </c>
      <c r="B8" s="1">
        <v>5000000</v>
      </c>
      <c r="T8" s="32"/>
    </row>
    <row r="9" spans="1:20" ht="13.5" thickBot="1" x14ac:dyDescent="0.3">
      <c r="A9" s="34" t="s">
        <v>43</v>
      </c>
      <c r="B9" s="35">
        <v>15000000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5"/>
      <c r="R9" s="35"/>
      <c r="S9" s="35"/>
      <c r="T9" s="37"/>
    </row>
    <row r="10" spans="1:20" ht="18" x14ac:dyDescent="0.25">
      <c r="A10" s="26" t="s">
        <v>52</v>
      </c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7"/>
      <c r="R10" s="27"/>
      <c r="S10" s="27"/>
      <c r="T10" s="29"/>
    </row>
    <row r="11" spans="1:20" ht="38.25" x14ac:dyDescent="0.25">
      <c r="A11" s="30" t="s">
        <v>0</v>
      </c>
      <c r="B11" s="31" t="s">
        <v>1</v>
      </c>
      <c r="C11" s="31" t="s">
        <v>12</v>
      </c>
      <c r="D11" s="31" t="s">
        <v>48</v>
      </c>
      <c r="E11" s="31" t="s">
        <v>13</v>
      </c>
      <c r="F11" s="31" t="s">
        <v>48</v>
      </c>
      <c r="G11" s="31" t="s">
        <v>15</v>
      </c>
      <c r="H11" s="31" t="s">
        <v>48</v>
      </c>
      <c r="I11" s="31" t="s">
        <v>16</v>
      </c>
      <c r="J11" s="31" t="s">
        <v>48</v>
      </c>
      <c r="K11" s="31" t="s">
        <v>17</v>
      </c>
      <c r="L11" s="31" t="s">
        <v>48</v>
      </c>
      <c r="M11" s="31" t="s">
        <v>18</v>
      </c>
      <c r="N11" s="31" t="s">
        <v>48</v>
      </c>
      <c r="O11" s="31" t="s">
        <v>14</v>
      </c>
      <c r="P11" s="31" t="s">
        <v>49</v>
      </c>
      <c r="Q11" s="63" t="s">
        <v>7</v>
      </c>
      <c r="R11" s="63"/>
      <c r="S11" s="63"/>
      <c r="T11" s="64"/>
    </row>
    <row r="12" spans="1:20" ht="43.15" customHeight="1" x14ac:dyDescent="0.25">
      <c r="A12" s="33" t="s">
        <v>2</v>
      </c>
      <c r="B12" s="1" t="s">
        <v>5</v>
      </c>
      <c r="C12" s="2" t="s">
        <v>19</v>
      </c>
      <c r="D12" s="2">
        <v>0.8</v>
      </c>
      <c r="E12" s="2" t="s">
        <v>19</v>
      </c>
      <c r="F12" s="2">
        <v>0.8</v>
      </c>
      <c r="G12" s="2" t="s">
        <v>109</v>
      </c>
      <c r="H12" s="2">
        <v>0.6</v>
      </c>
      <c r="I12" s="2" t="s">
        <v>19</v>
      </c>
      <c r="J12" s="2">
        <v>0.8</v>
      </c>
      <c r="K12" s="2" t="s">
        <v>19</v>
      </c>
      <c r="L12" s="2">
        <v>0.8</v>
      </c>
      <c r="M12" s="2" t="s">
        <v>28</v>
      </c>
      <c r="N12" s="2">
        <v>0.7</v>
      </c>
      <c r="O12" s="2" t="s">
        <v>24</v>
      </c>
      <c r="P12" s="2">
        <v>5000</v>
      </c>
      <c r="Q12" s="31" t="s">
        <v>31</v>
      </c>
      <c r="R12" s="31" t="s">
        <v>33</v>
      </c>
      <c r="S12" s="31" t="s">
        <v>8</v>
      </c>
      <c r="T12" s="38" t="s">
        <v>9</v>
      </c>
    </row>
    <row r="13" spans="1:20" ht="25.5" x14ac:dyDescent="0.25">
      <c r="A13" s="33" t="s">
        <v>3</v>
      </c>
      <c r="B13" s="1" t="s">
        <v>6</v>
      </c>
      <c r="C13" s="2" t="s">
        <v>20</v>
      </c>
      <c r="D13" s="2">
        <v>1.1000000000000001</v>
      </c>
      <c r="E13" s="2" t="s">
        <v>20</v>
      </c>
      <c r="F13" s="2">
        <v>1.1000000000000001</v>
      </c>
      <c r="G13" s="2" t="s">
        <v>25</v>
      </c>
      <c r="H13" s="2">
        <v>0.9</v>
      </c>
      <c r="I13" s="2" t="s">
        <v>20</v>
      </c>
      <c r="J13" s="2">
        <v>1.1000000000000001</v>
      </c>
      <c r="K13" s="2" t="s">
        <v>20</v>
      </c>
      <c r="L13" s="2">
        <v>1.1000000000000001</v>
      </c>
      <c r="M13" s="2" t="s">
        <v>29</v>
      </c>
      <c r="N13" s="2">
        <v>0.9</v>
      </c>
      <c r="O13" s="2" t="s">
        <v>25</v>
      </c>
      <c r="P13" s="2">
        <v>10000</v>
      </c>
      <c r="Q13" s="1">
        <v>1.1000000000000001</v>
      </c>
      <c r="R13" s="1">
        <v>90000</v>
      </c>
      <c r="S13" s="1">
        <v>8000000</v>
      </c>
      <c r="T13" s="32">
        <v>0.3</v>
      </c>
    </row>
    <row r="14" spans="1:20" x14ac:dyDescent="0.25">
      <c r="A14" s="33" t="s">
        <v>4</v>
      </c>
      <c r="C14" s="2" t="s">
        <v>26</v>
      </c>
      <c r="D14" s="2">
        <v>1.2</v>
      </c>
      <c r="E14" s="2" t="s">
        <v>26</v>
      </c>
      <c r="F14" s="2">
        <v>1.2</v>
      </c>
      <c r="G14" s="2" t="s">
        <v>22</v>
      </c>
      <c r="H14" s="2">
        <v>1.2</v>
      </c>
      <c r="I14" s="2" t="s">
        <v>26</v>
      </c>
      <c r="J14" s="2">
        <v>1.2</v>
      </c>
      <c r="K14" s="2" t="s">
        <v>26</v>
      </c>
      <c r="L14" s="2">
        <v>1.2</v>
      </c>
      <c r="M14" s="2" t="s">
        <v>30</v>
      </c>
      <c r="N14" s="2">
        <v>1</v>
      </c>
      <c r="O14" s="2" t="s">
        <v>22</v>
      </c>
      <c r="P14" s="2">
        <v>20000</v>
      </c>
      <c r="T14" s="32"/>
    </row>
    <row r="15" spans="1:20" ht="13.5" thickBot="1" x14ac:dyDescent="0.3">
      <c r="A15" s="34"/>
      <c r="B15" s="35"/>
      <c r="C15" s="36" t="s">
        <v>27</v>
      </c>
      <c r="D15" s="36">
        <v>1.5</v>
      </c>
      <c r="E15" s="36" t="s">
        <v>27</v>
      </c>
      <c r="F15" s="36">
        <v>1.5</v>
      </c>
      <c r="G15" s="36" t="s">
        <v>23</v>
      </c>
      <c r="H15" s="36">
        <v>1.8</v>
      </c>
      <c r="I15" s="36" t="s">
        <v>27</v>
      </c>
      <c r="J15" s="36">
        <v>1.5</v>
      </c>
      <c r="K15" s="36" t="s">
        <v>27</v>
      </c>
      <c r="L15" s="36">
        <v>1.5</v>
      </c>
      <c r="M15" s="36" t="s">
        <v>21</v>
      </c>
      <c r="N15" s="36">
        <v>1.5</v>
      </c>
      <c r="O15" s="36" t="s">
        <v>23</v>
      </c>
      <c r="P15" s="36">
        <v>100000</v>
      </c>
      <c r="Q15" s="35"/>
      <c r="R15" s="35"/>
      <c r="S15" s="35"/>
      <c r="T15" s="37"/>
    </row>
    <row r="16" spans="1:20" ht="18" x14ac:dyDescent="0.25">
      <c r="A16" s="26" t="s">
        <v>53</v>
      </c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7"/>
      <c r="R16" s="27"/>
      <c r="S16" s="27"/>
      <c r="T16" s="29"/>
    </row>
    <row r="17" spans="1:20" ht="38.25" x14ac:dyDescent="0.25">
      <c r="A17" s="62" t="s">
        <v>101</v>
      </c>
      <c r="B17" s="63"/>
      <c r="C17" s="39" t="s">
        <v>57</v>
      </c>
      <c r="D17" s="39" t="s">
        <v>61</v>
      </c>
      <c r="E17" s="65" t="s">
        <v>58</v>
      </c>
      <c r="F17" s="65"/>
      <c r="G17" s="39" t="s">
        <v>61</v>
      </c>
      <c r="H17" s="43" t="s">
        <v>62</v>
      </c>
      <c r="I17" s="39" t="s">
        <v>63</v>
      </c>
      <c r="J17" s="39" t="s">
        <v>61</v>
      </c>
      <c r="K17" s="65" t="s">
        <v>64</v>
      </c>
      <c r="L17" s="65"/>
      <c r="M17" s="65"/>
      <c r="N17" s="39" t="s">
        <v>65</v>
      </c>
      <c r="O17" s="39" t="s">
        <v>61</v>
      </c>
      <c r="P17" s="39" t="s">
        <v>66</v>
      </c>
      <c r="Q17" s="39" t="s">
        <v>61</v>
      </c>
      <c r="R17" s="25"/>
      <c r="T17" s="32"/>
    </row>
    <row r="18" spans="1:20" ht="63.75" x14ac:dyDescent="0.25">
      <c r="A18" s="33" t="s">
        <v>102</v>
      </c>
      <c r="B18" s="1">
        <v>0.25</v>
      </c>
      <c r="C18" s="2" t="s">
        <v>67</v>
      </c>
      <c r="D18" s="2">
        <v>1</v>
      </c>
      <c r="E18" s="2" t="s">
        <v>110</v>
      </c>
      <c r="F18" s="45" t="s">
        <v>68</v>
      </c>
      <c r="G18" s="2">
        <v>1</v>
      </c>
      <c r="H18" s="60" t="s">
        <v>69</v>
      </c>
      <c r="I18" s="2" t="s">
        <v>70</v>
      </c>
      <c r="J18" s="2">
        <v>1</v>
      </c>
      <c r="K18" s="2" t="s">
        <v>71</v>
      </c>
      <c r="L18" s="45" t="s">
        <v>63</v>
      </c>
      <c r="M18" s="2" t="s">
        <v>61</v>
      </c>
      <c r="N18" s="2" t="s">
        <v>72</v>
      </c>
      <c r="O18" s="2">
        <v>1</v>
      </c>
      <c r="P18" s="2" t="s">
        <v>73</v>
      </c>
      <c r="Q18" s="2">
        <v>1</v>
      </c>
      <c r="R18" s="25"/>
      <c r="T18" s="32"/>
    </row>
    <row r="19" spans="1:20" ht="76.5" x14ac:dyDescent="0.25">
      <c r="A19" s="33" t="s">
        <v>103</v>
      </c>
      <c r="B19" s="1">
        <v>0.3</v>
      </c>
      <c r="C19" s="2" t="s">
        <v>74</v>
      </c>
      <c r="D19" s="2">
        <v>1.4</v>
      </c>
      <c r="E19" s="2" t="s">
        <v>111</v>
      </c>
      <c r="F19" s="2" t="s">
        <v>75</v>
      </c>
      <c r="G19" s="2">
        <v>1.1000000000000001</v>
      </c>
      <c r="H19" s="60"/>
      <c r="I19" s="2" t="s">
        <v>94</v>
      </c>
      <c r="J19" s="2">
        <v>1.1000000000000001</v>
      </c>
      <c r="K19" s="2" t="s">
        <v>98</v>
      </c>
      <c r="L19" s="2" t="s">
        <v>76</v>
      </c>
      <c r="M19" s="2">
        <v>1</v>
      </c>
      <c r="N19" s="2" t="s">
        <v>77</v>
      </c>
      <c r="O19" s="2">
        <v>1.3</v>
      </c>
      <c r="P19" s="2" t="s">
        <v>78</v>
      </c>
      <c r="Q19" s="2">
        <v>1.1000000000000001</v>
      </c>
      <c r="R19" s="25"/>
      <c r="T19" s="32"/>
    </row>
    <row r="20" spans="1:20" ht="89.25" x14ac:dyDescent="0.25">
      <c r="A20" s="33" t="s">
        <v>104</v>
      </c>
      <c r="B20" s="1">
        <v>0.35</v>
      </c>
      <c r="C20" s="2" t="s">
        <v>79</v>
      </c>
      <c r="D20" s="2">
        <v>1.4</v>
      </c>
      <c r="E20" s="2" t="s">
        <v>112</v>
      </c>
      <c r="F20" s="2" t="s">
        <v>80</v>
      </c>
      <c r="G20" s="2">
        <v>250000000</v>
      </c>
      <c r="H20" s="60"/>
      <c r="I20" s="2" t="s">
        <v>95</v>
      </c>
      <c r="J20" s="2">
        <v>1.25</v>
      </c>
      <c r="K20" s="2" t="s">
        <v>99</v>
      </c>
      <c r="L20" s="2" t="s">
        <v>76</v>
      </c>
      <c r="M20" s="2">
        <v>1.2</v>
      </c>
      <c r="N20" s="2" t="s">
        <v>81</v>
      </c>
      <c r="O20" s="2">
        <v>1.4</v>
      </c>
      <c r="P20" s="2" t="s">
        <v>82</v>
      </c>
      <c r="Q20" s="2">
        <v>1.03</v>
      </c>
      <c r="R20" s="25"/>
      <c r="T20" s="32"/>
    </row>
    <row r="21" spans="1:20" ht="89.25" x14ac:dyDescent="0.25">
      <c r="A21" s="33"/>
      <c r="C21" s="2" t="s">
        <v>83</v>
      </c>
      <c r="D21" s="2">
        <v>1.8</v>
      </c>
      <c r="H21" s="60"/>
      <c r="I21" s="2" t="s">
        <v>96</v>
      </c>
      <c r="J21" s="2">
        <v>1.5</v>
      </c>
      <c r="K21" s="2" t="s">
        <v>100</v>
      </c>
      <c r="L21" s="2" t="s">
        <v>76</v>
      </c>
      <c r="M21" s="2">
        <v>1.6</v>
      </c>
      <c r="N21" s="2" t="s">
        <v>84</v>
      </c>
      <c r="O21" s="2">
        <v>1.5</v>
      </c>
      <c r="Q21" s="2"/>
      <c r="R21" s="25"/>
      <c r="S21" s="25"/>
      <c r="T21" s="23"/>
    </row>
    <row r="22" spans="1:20" ht="25.5" x14ac:dyDescent="0.25">
      <c r="A22" s="24"/>
      <c r="H22" s="60"/>
      <c r="I22" s="2" t="s">
        <v>97</v>
      </c>
      <c r="J22" s="2">
        <v>250000000</v>
      </c>
      <c r="K22" s="2" t="s">
        <v>85</v>
      </c>
      <c r="L22" s="2" t="s">
        <v>86</v>
      </c>
      <c r="M22" s="2">
        <v>1.33</v>
      </c>
      <c r="Q22" s="2"/>
      <c r="R22" s="25"/>
      <c r="S22" s="25"/>
      <c r="T22" s="23"/>
    </row>
    <row r="23" spans="1:20" ht="18" x14ac:dyDescent="0.25">
      <c r="A23" s="24"/>
      <c r="H23" s="60" t="s">
        <v>87</v>
      </c>
      <c r="I23" s="2" t="s">
        <v>88</v>
      </c>
      <c r="J23" s="2">
        <v>1</v>
      </c>
      <c r="Q23" s="2"/>
      <c r="R23" s="25"/>
      <c r="S23" s="25"/>
      <c r="T23" s="23"/>
    </row>
    <row r="24" spans="1:20" ht="18" x14ac:dyDescent="0.25">
      <c r="A24" s="24"/>
      <c r="H24" s="60"/>
      <c r="I24" s="2" t="s">
        <v>89</v>
      </c>
      <c r="J24" s="2">
        <v>1.1000000000000001</v>
      </c>
      <c r="Q24" s="2"/>
      <c r="R24" s="25"/>
      <c r="S24" s="25"/>
      <c r="T24" s="23"/>
    </row>
    <row r="25" spans="1:20" ht="18" x14ac:dyDescent="0.25">
      <c r="A25" s="24"/>
      <c r="H25" s="60"/>
      <c r="I25" s="2" t="s">
        <v>90</v>
      </c>
      <c r="J25" s="2">
        <v>1.25</v>
      </c>
      <c r="Q25" s="2"/>
      <c r="T25" s="32"/>
    </row>
    <row r="26" spans="1:20" ht="18" x14ac:dyDescent="0.25">
      <c r="A26" s="24"/>
      <c r="H26" s="60"/>
      <c r="I26" s="2" t="s">
        <v>91</v>
      </c>
      <c r="J26" s="2">
        <v>1.5</v>
      </c>
      <c r="Q26" s="2"/>
      <c r="T26" s="32"/>
    </row>
    <row r="27" spans="1:20" ht="13.5" thickBot="1" x14ac:dyDescent="0.3">
      <c r="A27" s="34"/>
      <c r="B27" s="35"/>
      <c r="C27" s="36"/>
      <c r="D27" s="36"/>
      <c r="E27" s="36"/>
      <c r="F27" s="36"/>
      <c r="G27" s="36"/>
      <c r="H27" s="61"/>
      <c r="I27" s="36" t="s">
        <v>92</v>
      </c>
      <c r="J27" s="36">
        <v>250000000</v>
      </c>
      <c r="K27" s="36"/>
      <c r="L27" s="36"/>
      <c r="M27" s="36"/>
      <c r="N27" s="36"/>
      <c r="O27" s="36"/>
      <c r="P27" s="36"/>
      <c r="Q27" s="36"/>
      <c r="R27" s="35"/>
      <c r="S27" s="35"/>
      <c r="T27" s="37"/>
    </row>
    <row r="28" spans="1:20" x14ac:dyDescent="0.25">
      <c r="B28" s="2"/>
    </row>
  </sheetData>
  <mergeCells count="6">
    <mergeCell ref="H23:H27"/>
    <mergeCell ref="H18:H22"/>
    <mergeCell ref="A17:B17"/>
    <mergeCell ref="Q11:T11"/>
    <mergeCell ref="E17:F17"/>
    <mergeCell ref="K17:M1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Price _GISLab</vt:lpstr>
      <vt:lpstr>Price</vt:lpstr>
      <vt:lpstr>HelpSheet</vt:lpstr>
      <vt:lpstr>Base</vt:lpstr>
      <vt:lpstr>BugFixPeriod</vt:lpstr>
      <vt:lpstr>Customer</vt:lpstr>
      <vt:lpstr>Doc</vt:lpstr>
      <vt:lpstr>Evaluator</vt:lpstr>
      <vt:lpstr>EvalUnit</vt:lpstr>
      <vt:lpstr>Implementation</vt:lpstr>
      <vt:lpstr>InstallEnvironment</vt:lpstr>
      <vt:lpstr>Order</vt:lpstr>
      <vt:lpstr>ProductType</vt:lpstr>
      <vt:lpstr>SeverAccess</vt:lpstr>
      <vt:lpstr>SupportAvailable</vt:lpstr>
      <vt:lpstr>SupportType</vt:lpstr>
      <vt:lpstr>Team</vt:lpstr>
      <vt:lpstr>UserNo</vt:lpstr>
      <vt:lpstr>Volume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Fatemeh Farrokhi</dc:creator>
  <cp:lastModifiedBy>Fatemeh</cp:lastModifiedBy>
  <dcterms:created xsi:type="dcterms:W3CDTF">2015-06-05T18:17:20Z</dcterms:created>
  <dcterms:modified xsi:type="dcterms:W3CDTF">2023-04-13T10:25:42Z</dcterms:modified>
</cp:coreProperties>
</file>